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EPARTAMENTOS\EMPRESAS\A\AIDESA\PRESTAÇÃO DE CONTAS 2024\SITE\"/>
    </mc:Choice>
  </mc:AlternateContent>
  <xr:revisionPtr revIDLastSave="0" documentId="13_ncr:1_{B1AED656-6D1B-44A7-B650-7D3340F84BD9}" xr6:coauthVersionLast="47" xr6:coauthVersionMax="47" xr10:uidLastSave="{00000000-0000-0000-0000-000000000000}"/>
  <bookViews>
    <workbookView xWindow="-120" yWindow="-120" windowWidth="24240" windowHeight="13140" activeTab="5" xr2:uid="{00000000-000D-0000-FFFF-FFFF00000000}"/>
  </bookViews>
  <sheets>
    <sheet name="JUL 24 " sheetId="1" r:id="rId1"/>
    <sheet name="Mensal" sheetId="2" r:id="rId2"/>
    <sheet name="Folha de Pagamento " sheetId="3" r:id="rId3"/>
    <sheet name="Utilidade Pública " sheetId="4" r:id="rId4"/>
    <sheet name="Serviços Prestados " sheetId="5" r:id="rId5"/>
    <sheet name="Material de Consumo" sheetId="6" r:id="rId6"/>
  </sheets>
  <externalReferences>
    <externalReference r:id="rId7"/>
  </externalReferences>
  <definedNames>
    <definedName name="_xlnm._FilterDatabase" localSheetId="2" hidden="1">'Folha de Pagamento '!$A$10:$G$17</definedName>
    <definedName name="_xlnm._FilterDatabase" localSheetId="5" hidden="1">'Material de Consumo'!$A$11:$G$14</definedName>
    <definedName name="_xlnm._FilterDatabase" localSheetId="1" hidden="1">Mensal!$A$11:$G$29</definedName>
    <definedName name="_xlnm._FilterDatabase" localSheetId="4" hidden="1">'Serviços Prestados '!$A$11:$G$18</definedName>
    <definedName name="_xlnm._FilterDatabase" localSheetId="3" hidden="1">'Utilidade Pública '!$A$11:$G$15</definedName>
  </definedNames>
  <calcPr calcId="191029"/>
</workbook>
</file>

<file path=xl/calcChain.xml><?xml version="1.0" encoding="utf-8"?>
<calcChain xmlns="http://schemas.openxmlformats.org/spreadsheetml/2006/main">
  <c r="G16" i="6" l="1"/>
  <c r="G20" i="5"/>
  <c r="G17" i="4"/>
  <c r="G20" i="3"/>
  <c r="G31" i="2"/>
  <c r="A114" i="1"/>
  <c r="J90" i="1"/>
  <c r="H90" i="1"/>
  <c r="G90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90" i="1" s="1"/>
  <c r="F90" i="1" s="1"/>
  <c r="J67" i="1"/>
  <c r="G67" i="1"/>
  <c r="F66" i="1"/>
  <c r="H66" i="1" s="1"/>
  <c r="H65" i="1"/>
  <c r="I65" i="1" s="1"/>
  <c r="F64" i="1"/>
  <c r="H64" i="1" s="1"/>
  <c r="I64" i="1" s="1"/>
  <c r="F63" i="1"/>
  <c r="H63" i="1" s="1"/>
  <c r="I63" i="1" s="1"/>
  <c r="F62" i="1"/>
  <c r="H62" i="1" s="1"/>
  <c r="I62" i="1" s="1"/>
  <c r="F61" i="1"/>
  <c r="H61" i="1" s="1"/>
  <c r="I61" i="1" s="1"/>
  <c r="F60" i="1"/>
  <c r="H60" i="1" s="1"/>
  <c r="I60" i="1" s="1"/>
  <c r="F59" i="1"/>
  <c r="H59" i="1" s="1"/>
  <c r="I59" i="1" s="1"/>
  <c r="F58" i="1"/>
  <c r="H58" i="1" s="1"/>
  <c r="I58" i="1" s="1"/>
  <c r="F57" i="1"/>
  <c r="H57" i="1" s="1"/>
  <c r="I57" i="1" s="1"/>
  <c r="F56" i="1"/>
  <c r="H56" i="1" s="1"/>
  <c r="I56" i="1" s="1"/>
  <c r="F55" i="1"/>
  <c r="H55" i="1" s="1"/>
  <c r="I55" i="1" s="1"/>
  <c r="F54" i="1"/>
  <c r="H54" i="1" s="1"/>
  <c r="I54" i="1" s="1"/>
  <c r="F53" i="1"/>
  <c r="H53" i="1" s="1"/>
  <c r="I53" i="1" s="1"/>
  <c r="F52" i="1"/>
  <c r="H52" i="1" s="1"/>
  <c r="I52" i="1" s="1"/>
  <c r="F51" i="1"/>
  <c r="H51" i="1" s="1"/>
  <c r="I51" i="1" s="1"/>
  <c r="F50" i="1"/>
  <c r="H50" i="1" s="1"/>
  <c r="I50" i="1" s="1"/>
  <c r="F49" i="1"/>
  <c r="I32" i="1"/>
  <c r="I36" i="1" s="1"/>
  <c r="H31" i="1"/>
  <c r="H37" i="1" s="1"/>
  <c r="J102" i="1" s="1"/>
  <c r="F67" i="1" l="1"/>
  <c r="J101" i="1" s="1"/>
  <c r="H49" i="1"/>
  <c r="H67" i="1"/>
  <c r="J106" i="1" s="1"/>
  <c r="J107" i="1" s="1"/>
  <c r="J105" i="1"/>
  <c r="I38" i="1"/>
  <c r="J100" i="1" s="1"/>
  <c r="I49" i="1"/>
  <c r="I67" i="1" s="1"/>
  <c r="J103" i="1" l="1"/>
</calcChain>
</file>

<file path=xl/sharedStrings.xml><?xml version="1.0" encoding="utf-8"?>
<sst xmlns="http://schemas.openxmlformats.org/spreadsheetml/2006/main" count="340" uniqueCount="151">
  <si>
    <t>ANEXO RP-10 - REPASSES AO TERCEIRO SETOR - DEMONSTRATIVO INTEGRAL DAS RECEITAS E DESPESAS - TERMO DE COLABORAÇÃO/FOMENTO/CONVÊNIO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</si>
  <si>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</si>
  <si>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</si>
  <si>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</si>
  <si>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</si>
  <si>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</si>
  <si>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</si>
  <si>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</si>
  <si>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</si>
  <si>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</si>
  <si>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</si>
  <si>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</si>
  <si>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JULIANA SOARES</t>
  </si>
  <si>
    <t>CPF:</t>
  </si>
  <si>
    <t>253.578.478-51</t>
  </si>
  <si>
    <t>OBJETO DA PARCERIA:</t>
  </si>
  <si>
    <t>TERMO DE CONVENIO</t>
  </si>
  <si>
    <t>EXERCÍCIO:</t>
  </si>
  <si>
    <t>Julho DE 2024</t>
  </si>
  <si>
    <t>ORIGEM DOS RECURSOS (1):</t>
  </si>
  <si>
    <t>MUNICIPAL</t>
  </si>
  <si>
    <t>DOCUMENTO</t>
  </si>
  <si>
    <t>N´º.</t>
  </si>
  <si>
    <t>DATA</t>
  </si>
  <si>
    <t>VIGÊNCIA</t>
  </si>
  <si>
    <t>VALOR - R$</t>
  </si>
  <si>
    <t>Termo de Colaboração</t>
  </si>
  <si>
    <t>01/01/2024 Á 31/12/2024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</si>
  <si>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</si>
  <si>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</si>
  <si>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</si>
  <si>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</si>
  <si>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</si>
  <si>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</si>
  <si>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</si>
  <si>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</si>
  <si>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</si>
  <si>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</si>
  <si>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</si>
  <si>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</si>
  <si>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</si>
  <si>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</si>
  <si>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</si>
  <si>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</si>
  <si>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</si>
  <si>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</si>
  <si>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</si>
  <si>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</si>
  <si>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</si>
  <si>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</si>
  <si>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</si>
  <si>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</si>
  <si>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</si>
  <si>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</si>
  <si>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Julho de 2024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</si>
  <si>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</si>
  <si>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</si>
  <si>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</si>
  <si>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</si>
  <si>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</si>
  <si>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</si>
  <si>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</si>
  <si>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</si>
  <si>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</si>
  <si>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</si>
  <si>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</si>
  <si>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</si>
  <si>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</si>
  <si>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</si>
  <si>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</si>
  <si>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</si>
  <si>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</si>
  <si>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</si>
  <si>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</si>
  <si>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</si>
  <si>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</si>
  <si>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</si>
  <si>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</si>
  <si>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</si>
  <si>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</si>
  <si>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</si>
  <si>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</si>
  <si>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</si>
  <si>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</si>
  <si>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</si>
  <si>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</si>
  <si>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</si>
  <si>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</si>
  <si>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</si>
  <si>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</si>
  <si>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</si>
  <si>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</si>
  <si>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</si>
  <si>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</si>
  <si>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</si>
  <si>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</si>
  <si>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</si>
  <si>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</si>
  <si>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</si>
  <si>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</si>
  <si>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</si>
  <si>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</si>
  <si>
    <t>Declaro(amos), na qualidade de responsável(is) pela entidade supra epigrafada, sob as penas da Lei, que a despesa relacionada comprova a exata aplicação dos recursos recebidos para os fins indicados, conforme programa de trabalho aprovado, proposto ao Órgão Público Parceiro.</t>
  </si>
  <si>
    <t>SANTA ROSA DE VITERBO/SP, 07 DE AGOSTO DE 2024</t>
  </si>
  <si>
    <t xml:space="preserve"> </t>
  </si>
  <si>
    <t>________________________________________________________</t>
  </si>
  <si>
    <t>PRESIDENTE</t>
  </si>
  <si>
    <t xml:space="preserve">Membros do Conselho Fiscal </t>
  </si>
  <si>
    <t xml:space="preserve">__________________________                            </t>
  </si>
  <si>
    <t>____________________________________</t>
  </si>
  <si>
    <t>_____________________________</t>
  </si>
  <si>
    <t>VILMA APARECIDA DA SILVA</t>
  </si>
  <si>
    <t>JOSÉ MARIO MORETTO</t>
  </si>
  <si>
    <t>CAIO ANDRÉ SOARES</t>
  </si>
  <si>
    <t>II - DEMONSTRATIVO DAS DESPESAS REALIZADAS COM  TERMO DE CONVÊNIO</t>
  </si>
  <si>
    <t>DATA DO</t>
  </si>
  <si>
    <t>ESPECIFICAÇÃO DO</t>
  </si>
  <si>
    <t>CREDOR</t>
  </si>
  <si>
    <t>Despesa</t>
  </si>
  <si>
    <t xml:space="preserve">HOLERITE </t>
  </si>
  <si>
    <t xml:space="preserve">MARA LIVIA FREIRE </t>
  </si>
  <si>
    <t>FOLHA DE PAGAMENTO</t>
  </si>
  <si>
    <t xml:space="preserve">CAMILA FERRI PEREIRA MATHEUS </t>
  </si>
  <si>
    <t xml:space="preserve">GABRIELI MONIQUE PINHEIRO  ANDREZZI </t>
  </si>
  <si>
    <t>NFE 202179102</t>
  </si>
  <si>
    <t xml:space="preserve">CLARO </t>
  </si>
  <si>
    <t>Utilidade Pública</t>
  </si>
  <si>
    <t>NFE 8999</t>
  </si>
  <si>
    <t>VIVO</t>
  </si>
  <si>
    <t>NFE 11</t>
  </si>
  <si>
    <t xml:space="preserve">DONIZETE LOPES GOMES </t>
  </si>
  <si>
    <t>Serviços Prestados</t>
  </si>
  <si>
    <t>NFE 1660</t>
  </si>
  <si>
    <t xml:space="preserve">SABESP </t>
  </si>
  <si>
    <t xml:space="preserve">RECIBO DE FÉRIAS </t>
  </si>
  <si>
    <t>NFE 12</t>
  </si>
  <si>
    <t>NFE 14</t>
  </si>
  <si>
    <t xml:space="preserve">ROBSON LUIS GONÇALVES </t>
  </si>
  <si>
    <t>NFE 48</t>
  </si>
  <si>
    <t>NFE 320935</t>
  </si>
  <si>
    <t xml:space="preserve">DONA COM. ELETRONICO </t>
  </si>
  <si>
    <t>Material de Consumo</t>
  </si>
  <si>
    <t>NFE 1285</t>
  </si>
  <si>
    <t>MARIANA CAVANHAO</t>
  </si>
  <si>
    <t>NFE 1202</t>
  </si>
  <si>
    <t xml:space="preserve">MONTEIRO SERVIÇOS TERCERIZADOS </t>
  </si>
  <si>
    <t>NFE 656</t>
  </si>
  <si>
    <t xml:space="preserve">M R B ASSESSORIA CONTABIL </t>
  </si>
  <si>
    <t xml:space="preserve">GUIA </t>
  </si>
  <si>
    <t xml:space="preserve">INSS </t>
  </si>
  <si>
    <t xml:space="preserve">FGTS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</si>
</sst>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&quot;Santa Rosa de Viterbo, &quot;dddd\ \-\ dd\ &quot;de&quot;\ mmmm\ &quot;de&quot;\ yyyy\.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">
    <xf numFmtId="0" fontId="0" fillId="0" borderId="0"/>
    <xf numFmtId="44" fontId="1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164" fontId="2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41">
    <xf numFmtId="0" fontId="0" fillId="0" borderId="0" xfId="0"/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2" borderId="2" xfId="0" applyFont="1" applyFill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17" fontId="8" fillId="2" borderId="0" xfId="0" applyNumberFormat="1" applyFont="1" applyFill="1" applyAlignment="1">
      <alignment horizontal="center"/>
    </xf>
    <xf numFmtId="17" fontId="3" fillId="2" borderId="0" xfId="0" applyNumberFormat="1" applyFont="1" applyFill="1"/>
    <xf numFmtId="14" fontId="9" fillId="2" borderId="0" xfId="0" applyNumberFormat="1" applyFont="1" applyFill="1"/>
    <xf numFmtId="3" fontId="3" fillId="2" borderId="0" xfId="0" applyNumberFormat="1" applyFont="1" applyFill="1"/>
    <xf numFmtId="0" fontId="7" fillId="2" borderId="10" xfId="0" applyFont="1" applyFill="1" applyBorder="1"/>
    <xf numFmtId="0" fontId="0" fillId="2" borderId="2" xfId="0" applyFill="1" applyBorder="1"/>
    <xf numFmtId="0" fontId="0" fillId="2" borderId="0" xfId="0" applyFill="1" applyAlignment="1">
      <alignment horizontal="center" vertical="center" wrapText="1"/>
    </xf>
    <xf numFmtId="44" fontId="15" fillId="2" borderId="12" xfId="1" applyFont="1" applyFill="1" applyBorder="1" applyAlignment="1">
      <alignment vertical="center" wrapText="1"/>
    </xf>
    <xf numFmtId="44" fontId="13" fillId="2" borderId="29" xfId="1" applyFont="1" applyFill="1" applyBorder="1" applyAlignment="1">
      <alignment vertical="center" wrapText="1"/>
    </xf>
    <xf numFmtId="44" fontId="10" fillId="4" borderId="15" xfId="1" applyFont="1" applyFill="1" applyBorder="1" applyAlignment="1">
      <alignment vertical="center" wrapText="1"/>
    </xf>
    <xf numFmtId="44" fontId="13" fillId="2" borderId="16" xfId="1" applyFont="1" applyFill="1" applyBorder="1" applyAlignment="1">
      <alignment vertical="center" wrapText="1"/>
    </xf>
    <xf numFmtId="44" fontId="15" fillId="2" borderId="15" xfId="1" applyFont="1" applyFill="1" applyBorder="1" applyAlignment="1">
      <alignment vertical="center" wrapText="1"/>
    </xf>
    <xf numFmtId="44" fontId="13" fillId="4" borderId="16" xfId="1" applyFont="1" applyFill="1" applyBorder="1" applyAlignment="1">
      <alignment vertical="center" wrapText="1"/>
    </xf>
    <xf numFmtId="44" fontId="13" fillId="4" borderId="15" xfId="1" applyFont="1" applyFill="1" applyBorder="1" applyAlignment="1">
      <alignment vertical="center" wrapText="1"/>
    </xf>
    <xf numFmtId="44" fontId="10" fillId="2" borderId="10" xfId="1" applyFont="1" applyFill="1" applyBorder="1" applyAlignment="1">
      <alignment vertical="center" wrapText="1"/>
    </xf>
    <xf numFmtId="44" fontId="13" fillId="3" borderId="35" xfId="1" applyFont="1" applyFill="1" applyBorder="1" applyAlignment="1">
      <alignment vertical="center" wrapText="1"/>
    </xf>
    <xf numFmtId="0" fontId="22" fillId="2" borderId="16" xfId="0" applyFont="1" applyFill="1" applyBorder="1" applyAlignment="1">
      <alignment vertical="center" wrapText="1"/>
    </xf>
    <xf numFmtId="0" fontId="22" fillId="3" borderId="16" xfId="0" applyFont="1" applyFill="1" applyBorder="1" applyAlignment="1">
      <alignment vertical="center" wrapText="1"/>
    </xf>
    <xf numFmtId="0" fontId="22" fillId="2" borderId="17" xfId="0" applyFont="1" applyFill="1" applyBorder="1" applyAlignment="1">
      <alignment vertical="center" wrapText="1"/>
    </xf>
    <xf numFmtId="164" fontId="26" fillId="0" borderId="16" xfId="2" applyFont="1" applyFill="1" applyBorder="1" applyAlignment="1"/>
    <xf numFmtId="44" fontId="27" fillId="2" borderId="16" xfId="1" applyFont="1" applyFill="1" applyBorder="1"/>
    <xf numFmtId="44" fontId="27" fillId="3" borderId="16" xfId="1" applyFont="1" applyFill="1" applyBorder="1"/>
    <xf numFmtId="44" fontId="27" fillId="2" borderId="17" xfId="1" applyFont="1" applyFill="1" applyBorder="1"/>
    <xf numFmtId="44" fontId="27" fillId="2" borderId="41" xfId="1" applyFont="1" applyFill="1" applyBorder="1"/>
    <xf numFmtId="44" fontId="27" fillId="3" borderId="41" xfId="1" applyFont="1" applyFill="1" applyBorder="1"/>
    <xf numFmtId="44" fontId="27" fillId="2" borderId="42" xfId="1" applyFont="1" applyFill="1" applyBorder="1"/>
    <xf numFmtId="0" fontId="24" fillId="2" borderId="0" xfId="0" applyFont="1" applyFill="1" applyAlignment="1">
      <alignment horizontal="right" vertical="center" wrapText="1"/>
    </xf>
    <xf numFmtId="44" fontId="27" fillId="2" borderId="0" xfId="1" applyFont="1" applyFill="1" applyBorder="1"/>
    <xf numFmtId="0" fontId="29" fillId="2" borderId="16" xfId="0" applyFont="1" applyFill="1" applyBorder="1" applyAlignment="1">
      <alignment vertical="center" wrapText="1"/>
    </xf>
    <xf numFmtId="0" fontId="29" fillId="2" borderId="17" xfId="0" applyFont="1" applyFill="1" applyBorder="1" applyAlignment="1">
      <alignment vertical="center" wrapText="1"/>
    </xf>
    <xf numFmtId="0" fontId="30" fillId="2" borderId="0" xfId="0" applyFont="1" applyFill="1" applyAlignment="1">
      <alignment horizontal="right" vertical="center" wrapText="1"/>
    </xf>
    <xf numFmtId="44" fontId="31" fillId="2" borderId="0" xfId="1" applyFont="1" applyFill="1" applyBorder="1"/>
    <xf numFmtId="44" fontId="19" fillId="2" borderId="29" xfId="1" applyFont="1" applyFill="1" applyBorder="1" applyAlignment="1"/>
    <xf numFmtId="44" fontId="19" fillId="2" borderId="16" xfId="1" applyFont="1" applyFill="1" applyBorder="1" applyAlignment="1"/>
    <xf numFmtId="44" fontId="19" fillId="2" borderId="24" xfId="1" applyFont="1" applyFill="1" applyBorder="1" applyAlignment="1"/>
    <xf numFmtId="44" fontId="19" fillId="5" borderId="24" xfId="1" applyFont="1" applyFill="1" applyBorder="1" applyAlignment="1"/>
    <xf numFmtId="165" fontId="0" fillId="2" borderId="0" xfId="0" applyNumberFormat="1" applyFill="1" applyAlignment="1">
      <alignment horizontal="center"/>
    </xf>
    <xf numFmtId="0" fontId="35" fillId="0" borderId="0" xfId="0" applyFont="1"/>
    <xf numFmtId="0" fontId="36" fillId="0" borderId="0" xfId="3" applyFont="1" applyAlignment="1">
      <alignment horizontal="center"/>
    </xf>
    <xf numFmtId="14" fontId="36" fillId="0" borderId="0" xfId="4" applyNumberFormat="1" applyFont="1" applyAlignment="1">
      <alignment horizontal="center" wrapText="1"/>
    </xf>
    <xf numFmtId="0" fontId="37" fillId="0" borderId="0" xfId="0" applyFont="1"/>
    <xf numFmtId="0" fontId="38" fillId="0" borderId="0" xfId="3" applyFont="1" applyAlignment="1">
      <alignment horizontal="center"/>
    </xf>
    <xf numFmtId="0" fontId="38" fillId="0" borderId="0" xfId="3" applyFont="1"/>
    <xf numFmtId="44" fontId="38" fillId="0" borderId="0" xfId="5" applyFont="1"/>
    <xf numFmtId="0" fontId="29" fillId="0" borderId="0" xfId="3" applyFont="1" applyAlignment="1">
      <alignment horizontal="justify" vertical="justify"/>
    </xf>
    <xf numFmtId="44" fontId="29" fillId="0" borderId="0" xfId="5" applyFont="1" applyAlignment="1">
      <alignment horizontal="justify" vertical="justify"/>
    </xf>
    <xf numFmtId="0" fontId="29" fillId="0" borderId="0" xfId="3" applyFont="1"/>
    <xf numFmtId="16" fontId="39" fillId="0" borderId="0" xfId="3" applyNumberFormat="1" applyFont="1" applyAlignment="1">
      <alignment horizontal="center"/>
    </xf>
    <xf numFmtId="0" fontId="39" fillId="0" borderId="0" xfId="3" applyFont="1" applyAlignment="1">
      <alignment horizontal="center"/>
    </xf>
    <xf numFmtId="14" fontId="29" fillId="0" borderId="16" xfId="7" applyNumberFormat="1" applyFont="1" applyBorder="1" applyAlignment="1">
      <alignment horizontal="center" vertical="center"/>
    </xf>
    <xf numFmtId="0" fontId="22" fillId="0" borderId="18" xfId="7" applyFont="1" applyBorder="1" applyAlignment="1">
      <alignment horizontal="center"/>
    </xf>
    <xf numFmtId="0" fontId="29" fillId="0" borderId="18" xfId="7" applyFont="1" applyBorder="1" applyAlignment="1">
      <alignment horizontal="center"/>
    </xf>
    <xf numFmtId="44" fontId="29" fillId="0" borderId="16" xfId="5" applyFont="1" applyFill="1" applyBorder="1" applyAlignment="1"/>
    <xf numFmtId="14" fontId="29" fillId="2" borderId="16" xfId="7" applyNumberFormat="1" applyFont="1" applyFill="1" applyBorder="1" applyAlignment="1">
      <alignment horizontal="center"/>
    </xf>
    <xf numFmtId="44" fontId="29" fillId="0" borderId="16" xfId="5" applyFont="1" applyFill="1" applyBorder="1" applyAlignment="1">
      <alignment horizontal="center"/>
    </xf>
    <xf numFmtId="44" fontId="29" fillId="0" borderId="16" xfId="5" applyFont="1" applyFill="1" applyBorder="1" applyAlignment="1">
      <alignment horizontal="right"/>
    </xf>
    <xf numFmtId="14" fontId="22" fillId="0" borderId="16" xfId="7" applyNumberFormat="1" applyFont="1" applyBorder="1" applyAlignment="1">
      <alignment horizontal="center"/>
    </xf>
    <xf numFmtId="14" fontId="29" fillId="0" borderId="16" xfId="7" applyNumberFormat="1" applyFont="1" applyBorder="1" applyAlignment="1">
      <alignment horizontal="center"/>
    </xf>
    <xf numFmtId="14" fontId="31" fillId="0" borderId="16" xfId="3" applyNumberFormat="1" applyFont="1" applyBorder="1" applyAlignment="1">
      <alignment horizontal="center"/>
    </xf>
    <xf numFmtId="0" fontId="22" fillId="0" borderId="16" xfId="3" applyFont="1" applyBorder="1" applyAlignment="1">
      <alignment horizontal="center"/>
    </xf>
    <xf numFmtId="44" fontId="29" fillId="0" borderId="16" xfId="5" applyFont="1" applyBorder="1" applyAlignment="1">
      <alignment horizontal="right"/>
    </xf>
    <xf numFmtId="0" fontId="28" fillId="0" borderId="20" xfId="7" applyFont="1" applyBorder="1"/>
    <xf numFmtId="0" fontId="28" fillId="0" borderId="31" xfId="7" applyFont="1" applyBorder="1"/>
    <xf numFmtId="0" fontId="28" fillId="0" borderId="18" xfId="7" applyFont="1" applyBorder="1"/>
    <xf numFmtId="44" fontId="21" fillId="6" borderId="16" xfId="5" applyFont="1" applyFill="1" applyBorder="1" applyAlignment="1">
      <alignment horizontal="right"/>
    </xf>
    <xf numFmtId="0" fontId="40" fillId="0" borderId="0" xfId="3" applyFont="1" applyAlignment="1">
      <alignment horizontal="center"/>
    </xf>
    <xf numFmtId="44" fontId="40" fillId="0" borderId="0" xfId="5" applyFont="1" applyAlignment="1">
      <alignment horizontal="center"/>
    </xf>
    <xf numFmtId="0" fontId="28" fillId="0" borderId="0" xfId="3" applyFont="1" applyAlignment="1">
      <alignment horizontal="center"/>
    </xf>
    <xf numFmtId="44" fontId="28" fillId="0" borderId="0" xfId="5" applyFont="1" applyAlignment="1">
      <alignment horizontal="center"/>
    </xf>
    <xf numFmtId="0" fontId="40" fillId="0" borderId="0" xfId="3" applyFont="1"/>
    <xf numFmtId="0" fontId="41" fillId="0" borderId="0" xfId="3" applyFont="1"/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3" fillId="2" borderId="0" xfId="0" applyFont="1" applyFill="1" applyAlignment="1">
      <alignment horizontal="center" wrapText="1"/>
    </xf>
    <xf numFmtId="0" fontId="33" fillId="2" borderId="0" xfId="0" applyFont="1" applyFill="1" applyAlignment="1">
      <alignment horizontal="center"/>
    </xf>
    <xf numFmtId="0" fontId="35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30" fillId="2" borderId="15" xfId="0" applyFont="1" applyFill="1" applyBorder="1" applyAlignment="1">
      <alignment horizontal="left" vertical="center" wrapText="1"/>
    </xf>
    <xf numFmtId="0" fontId="30" fillId="2" borderId="16" xfId="0" applyFont="1" applyFill="1" applyBorder="1" applyAlignment="1">
      <alignment horizontal="left" vertical="center" wrapText="1"/>
    </xf>
    <xf numFmtId="0" fontId="30" fillId="2" borderId="46" xfId="0" applyFont="1" applyFill="1" applyBorder="1" applyAlignment="1">
      <alignment horizontal="left" vertical="center" wrapText="1"/>
    </xf>
    <xf numFmtId="0" fontId="30" fillId="2" borderId="24" xfId="0" applyFont="1" applyFill="1" applyBorder="1" applyAlignment="1">
      <alignment horizontal="left" vertical="center" wrapText="1"/>
    </xf>
    <xf numFmtId="0" fontId="33" fillId="2" borderId="5" xfId="0" applyFont="1" applyFill="1" applyBorder="1" applyAlignment="1">
      <alignment horizontal="center" vertical="center" wrapText="1"/>
    </xf>
    <xf numFmtId="165" fontId="34" fillId="2" borderId="0" xfId="0" applyNumberFormat="1" applyFont="1" applyFill="1" applyAlignment="1">
      <alignment horizontal="center"/>
    </xf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wrapText="1"/>
    </xf>
    <xf numFmtId="0" fontId="18" fillId="2" borderId="0" xfId="0" applyFont="1" applyFill="1" applyAlignment="1">
      <alignment horizontal="left"/>
    </xf>
    <xf numFmtId="0" fontId="32" fillId="2" borderId="0" xfId="0" applyFont="1" applyFill="1" applyAlignment="1">
      <alignment horizontal="left" vertical="center" wrapText="1"/>
    </xf>
    <xf numFmtId="0" fontId="32" fillId="2" borderId="1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0" fillId="2" borderId="43" xfId="0" applyFont="1" applyFill="1" applyBorder="1" applyAlignment="1">
      <alignment horizontal="left" vertical="center" wrapText="1"/>
    </xf>
    <xf numFmtId="0" fontId="30" fillId="2" borderId="29" xfId="0" applyFont="1" applyFill="1" applyBorder="1" applyAlignment="1">
      <alignment horizontal="left" vertical="center" wrapText="1"/>
    </xf>
    <xf numFmtId="0" fontId="0" fillId="2" borderId="44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24" fillId="2" borderId="15" xfId="0" applyFont="1" applyFill="1" applyBorder="1" applyAlignment="1">
      <alignment horizontal="left" vertical="center" wrapText="1"/>
    </xf>
    <xf numFmtId="0" fontId="24" fillId="2" borderId="16" xfId="0" applyFont="1" applyFill="1" applyBorder="1" applyAlignment="1">
      <alignment horizontal="left" vertical="center" wrapText="1"/>
    </xf>
    <xf numFmtId="0" fontId="24" fillId="2" borderId="35" xfId="0" applyFont="1" applyFill="1" applyBorder="1" applyAlignment="1">
      <alignment horizontal="right" vertical="center" wrapText="1"/>
    </xf>
    <xf numFmtId="0" fontId="24" fillId="2" borderId="41" xfId="0" applyFont="1" applyFill="1" applyBorder="1" applyAlignment="1">
      <alignment horizontal="right" vertical="center" wrapText="1"/>
    </xf>
    <xf numFmtId="0" fontId="24" fillId="2" borderId="21" xfId="0" applyFont="1" applyFill="1" applyBorder="1" applyAlignment="1">
      <alignment horizontal="left" vertical="center" wrapText="1"/>
    </xf>
    <xf numFmtId="0" fontId="24" fillId="2" borderId="22" xfId="0" applyFont="1" applyFill="1" applyBorder="1" applyAlignment="1">
      <alignment horizontal="left" vertical="center" wrapText="1"/>
    </xf>
    <xf numFmtId="0" fontId="24" fillId="2" borderId="23" xfId="0" applyFont="1" applyFill="1" applyBorder="1" applyAlignment="1">
      <alignment horizontal="left" vertical="center" wrapText="1"/>
    </xf>
    <xf numFmtId="0" fontId="24" fillId="2" borderId="7" xfId="0" applyFont="1" applyFill="1" applyBorder="1" applyAlignment="1">
      <alignment horizontal="left" vertical="center" wrapText="1"/>
    </xf>
    <xf numFmtId="0" fontId="24" fillId="2" borderId="0" xfId="0" applyFont="1" applyFill="1" applyAlignment="1">
      <alignment horizontal="left" vertical="center" wrapText="1"/>
    </xf>
    <xf numFmtId="0" fontId="24" fillId="2" borderId="37" xfId="0" applyFont="1" applyFill="1" applyBorder="1" applyAlignment="1">
      <alignment horizontal="left" vertical="center" wrapText="1"/>
    </xf>
    <xf numFmtId="0" fontId="24" fillId="2" borderId="38" xfId="0" applyFont="1" applyFill="1" applyBorder="1" applyAlignment="1">
      <alignment horizontal="left" vertical="center" wrapText="1"/>
    </xf>
    <xf numFmtId="0" fontId="24" fillId="2" borderId="39" xfId="0" applyFont="1" applyFill="1" applyBorder="1" applyAlignment="1">
      <alignment horizontal="left" vertical="center" wrapText="1"/>
    </xf>
    <xf numFmtId="0" fontId="24" fillId="2" borderId="40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left"/>
    </xf>
    <xf numFmtId="0" fontId="6" fillId="2" borderId="31" xfId="0" applyFont="1" applyFill="1" applyBorder="1" applyAlignment="1">
      <alignment horizontal="left"/>
    </xf>
    <xf numFmtId="0" fontId="6" fillId="2" borderId="32" xfId="0" applyFont="1" applyFill="1" applyBorder="1" applyAlignment="1">
      <alignment horizontal="left"/>
    </xf>
    <xf numFmtId="0" fontId="28" fillId="2" borderId="15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left"/>
    </xf>
    <xf numFmtId="0" fontId="2" fillId="2" borderId="31" xfId="0" applyFont="1" applyFill="1" applyBorder="1" applyAlignment="1">
      <alignment horizontal="left"/>
    </xf>
    <xf numFmtId="0" fontId="2" fillId="2" borderId="32" xfId="0" applyFont="1" applyFill="1" applyBorder="1" applyAlignment="1">
      <alignment horizontal="left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19" fillId="0" borderId="2" xfId="0" applyFont="1" applyBorder="1"/>
    <xf numFmtId="0" fontId="19" fillId="0" borderId="3" xfId="0" applyFont="1" applyBorder="1"/>
    <xf numFmtId="0" fontId="0" fillId="2" borderId="0" xfId="0" applyFill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0" fillId="2" borderId="27" xfId="0" applyFont="1" applyFill="1" applyBorder="1" applyAlignment="1">
      <alignment horizontal="left" vertical="center" wrapText="1"/>
    </xf>
    <xf numFmtId="0" fontId="10" fillId="2" borderId="28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10" fillId="2" borderId="19" xfId="0" applyFont="1" applyFill="1" applyBorder="1" applyAlignment="1">
      <alignment horizontal="left" vertical="center" wrapText="1"/>
    </xf>
    <xf numFmtId="0" fontId="10" fillId="2" borderId="31" xfId="0" applyFont="1" applyFill="1" applyBorder="1" applyAlignment="1">
      <alignment horizontal="left" vertical="center" wrapText="1"/>
    </xf>
    <xf numFmtId="0" fontId="14" fillId="2" borderId="19" xfId="0" applyFont="1" applyFill="1" applyBorder="1" applyAlignment="1">
      <alignment horizontal="left" vertical="center" wrapText="1"/>
    </xf>
    <xf numFmtId="0" fontId="10" fillId="2" borderId="32" xfId="0" applyFont="1" applyFill="1" applyBorder="1" applyAlignment="1">
      <alignment horizontal="left" vertical="center" wrapText="1"/>
    </xf>
    <xf numFmtId="0" fontId="10" fillId="2" borderId="33" xfId="0" applyFont="1" applyFill="1" applyBorder="1" applyAlignment="1">
      <alignment horizontal="left" vertical="center" wrapText="1"/>
    </xf>
    <xf numFmtId="0" fontId="10" fillId="2" borderId="34" xfId="0" applyFont="1" applyFill="1" applyBorder="1" applyAlignment="1">
      <alignment horizontal="left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44" fontId="13" fillId="2" borderId="20" xfId="1" applyFont="1" applyFill="1" applyBorder="1" applyAlignment="1">
      <alignment horizontal="center" vertical="center" wrapText="1"/>
    </xf>
    <xf numFmtId="44" fontId="13" fillId="2" borderId="18" xfId="1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44" fontId="11" fillId="2" borderId="16" xfId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right" vertical="center" wrapText="1"/>
    </xf>
    <xf numFmtId="0" fontId="10" fillId="3" borderId="22" xfId="0" applyFont="1" applyFill="1" applyBorder="1" applyAlignment="1">
      <alignment horizontal="right" vertical="center" wrapText="1"/>
    </xf>
    <xf numFmtId="0" fontId="10" fillId="3" borderId="23" xfId="0" applyFont="1" applyFill="1" applyBorder="1" applyAlignment="1">
      <alignment horizontal="right" vertical="center" wrapText="1"/>
    </xf>
    <xf numFmtId="0" fontId="10" fillId="3" borderId="24" xfId="0" applyFont="1" applyFill="1" applyBorder="1" applyAlignment="1">
      <alignment horizontal="right" vertical="center" wrapText="1"/>
    </xf>
    <xf numFmtId="0" fontId="10" fillId="3" borderId="25" xfId="0" applyFont="1" applyFill="1" applyBorder="1" applyAlignment="1">
      <alignment horizontal="left" vertical="center" wrapText="1"/>
    </xf>
    <xf numFmtId="0" fontId="10" fillId="3" borderId="26" xfId="0" applyFont="1" applyFill="1" applyBorder="1" applyAlignment="1">
      <alignment horizontal="left" vertical="center" wrapText="1"/>
    </xf>
    <xf numFmtId="14" fontId="13" fillId="2" borderId="19" xfId="0" applyNumberFormat="1" applyFont="1" applyFill="1" applyBorder="1" applyAlignment="1">
      <alignment horizontal="center" vertical="center" wrapText="1"/>
    </xf>
    <xf numFmtId="14" fontId="13" fillId="2" borderId="18" xfId="0" applyNumberFormat="1" applyFont="1" applyFill="1" applyBorder="1" applyAlignment="1">
      <alignment horizontal="center" vertical="center" wrapText="1"/>
    </xf>
    <xf numFmtId="14" fontId="13" fillId="2" borderId="20" xfId="0" applyNumberFormat="1" applyFont="1" applyFill="1" applyBorder="1" applyAlignment="1">
      <alignment horizontal="center" vertical="center" wrapText="1"/>
    </xf>
    <xf numFmtId="14" fontId="11" fillId="2" borderId="15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14" fontId="11" fillId="2" borderId="18" xfId="0" applyNumberFormat="1" applyFont="1" applyFill="1" applyBorder="1" applyAlignment="1">
      <alignment horizontal="center" vertical="center" wrapText="1"/>
    </xf>
    <xf numFmtId="44" fontId="12" fillId="2" borderId="16" xfId="1" applyFont="1" applyFill="1" applyBorder="1" applyAlignment="1">
      <alignment horizontal="center" vertical="center" wrapText="1"/>
    </xf>
    <xf numFmtId="44" fontId="12" fillId="2" borderId="17" xfId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44" fontId="8" fillId="2" borderId="0" xfId="1" applyFont="1" applyFill="1" applyBorder="1" applyAlignment="1">
      <alignment horizontal="center"/>
    </xf>
    <xf numFmtId="44" fontId="8" fillId="2" borderId="8" xfId="1" applyFont="1" applyFill="1" applyBorder="1" applyAlignment="1">
      <alignment horizontal="center"/>
    </xf>
    <xf numFmtId="1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4" fontId="9" fillId="2" borderId="0" xfId="1" applyFont="1" applyFill="1" applyBorder="1" applyAlignment="1">
      <alignment horizontal="center"/>
    </xf>
    <xf numFmtId="44" fontId="9" fillId="2" borderId="8" xfId="1" applyFont="1" applyFill="1" applyBorder="1" applyAlignment="1">
      <alignment horizont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1" fillId="0" borderId="0" xfId="3" applyFont="1" applyAlignment="1">
      <alignment horizontal="center"/>
    </xf>
    <xf numFmtId="0" fontId="28" fillId="0" borderId="0" xfId="3" applyFont="1" applyAlignment="1">
      <alignment horizontal="center"/>
    </xf>
    <xf numFmtId="0" fontId="22" fillId="0" borderId="16" xfId="3" applyFont="1" applyBorder="1" applyAlignment="1">
      <alignment horizontal="center"/>
    </xf>
    <xf numFmtId="0" fontId="22" fillId="0" borderId="16" xfId="3" applyFont="1" applyBorder="1" applyAlignment="1">
      <alignment horizontal="center" vertical="center"/>
    </xf>
    <xf numFmtId="0" fontId="38" fillId="0" borderId="0" xfId="3" applyFont="1" applyAlignment="1">
      <alignment horizontal="center"/>
    </xf>
    <xf numFmtId="0" fontId="22" fillId="0" borderId="20" xfId="7" applyFont="1" applyBorder="1" applyAlignment="1">
      <alignment horizontal="center"/>
    </xf>
    <xf numFmtId="0" fontId="22" fillId="0" borderId="18" xfId="7" applyFont="1" applyBorder="1" applyAlignment="1">
      <alignment horizontal="center"/>
    </xf>
    <xf numFmtId="0" fontId="22" fillId="0" borderId="20" xfId="7" applyFont="1" applyBorder="1" applyAlignment="1">
      <alignment horizontal="center" vertical="center"/>
    </xf>
    <xf numFmtId="0" fontId="22" fillId="0" borderId="18" xfId="7" applyFont="1" applyBorder="1" applyAlignment="1">
      <alignment horizontal="center" vertical="center"/>
    </xf>
    <xf numFmtId="0" fontId="29" fillId="0" borderId="20" xfId="7" applyFont="1" applyBorder="1" applyAlignment="1">
      <alignment horizontal="center"/>
    </xf>
    <xf numFmtId="0" fontId="29" fillId="0" borderId="18" xfId="7" applyFont="1" applyBorder="1" applyAlignment="1">
      <alignment horizontal="center"/>
    </xf>
    <xf numFmtId="0" fontId="29" fillId="0" borderId="20" xfId="7" applyFont="1" applyBorder="1" applyAlignment="1">
      <alignment horizontal="center" vertical="center"/>
    </xf>
    <xf numFmtId="0" fontId="29" fillId="0" borderId="18" xfId="7" applyFont="1" applyBorder="1" applyAlignment="1">
      <alignment horizontal="center" vertical="center"/>
    </xf>
    <xf numFmtId="0" fontId="28" fillId="0" borderId="20" xfId="3" applyFont="1" applyBorder="1" applyAlignment="1">
      <alignment horizontal="center" vertical="distributed"/>
    </xf>
    <xf numFmtId="0" fontId="28" fillId="0" borderId="31" xfId="3" applyFont="1" applyBorder="1" applyAlignment="1">
      <alignment horizontal="center" vertical="distributed"/>
    </xf>
    <xf numFmtId="0" fontId="28" fillId="0" borderId="18" xfId="3" applyFont="1" applyBorder="1" applyAlignment="1">
      <alignment horizontal="center" vertical="distributed"/>
    </xf>
    <xf numFmtId="0" fontId="23" fillId="0" borderId="24" xfId="3" applyFont="1" applyBorder="1" applyAlignment="1">
      <alignment horizontal="center"/>
    </xf>
    <xf numFmtId="0" fontId="23" fillId="0" borderId="29" xfId="3" applyFont="1" applyBorder="1" applyAlignment="1">
      <alignment horizontal="center"/>
    </xf>
    <xf numFmtId="0" fontId="23" fillId="0" borderId="48" xfId="3" applyFont="1" applyBorder="1" applyAlignment="1">
      <alignment horizontal="center"/>
    </xf>
    <xf numFmtId="0" fontId="23" fillId="0" borderId="23" xfId="3" applyFont="1" applyBorder="1" applyAlignment="1">
      <alignment horizontal="center"/>
    </xf>
    <xf numFmtId="0" fontId="23" fillId="0" borderId="49" xfId="3" applyFont="1" applyBorder="1" applyAlignment="1">
      <alignment horizontal="center"/>
    </xf>
    <xf numFmtId="0" fontId="23" fillId="0" borderId="40" xfId="3" applyFont="1" applyBorder="1" applyAlignment="1">
      <alignment horizontal="center"/>
    </xf>
    <xf numFmtId="0" fontId="23" fillId="0" borderId="48" xfId="3" applyFont="1" applyBorder="1" applyAlignment="1">
      <alignment horizontal="center" vertical="center"/>
    </xf>
    <xf numFmtId="0" fontId="23" fillId="0" borderId="23" xfId="3" applyFont="1" applyBorder="1" applyAlignment="1">
      <alignment horizontal="center" vertical="center"/>
    </xf>
    <xf numFmtId="0" fontId="23" fillId="0" borderId="49" xfId="3" applyFont="1" applyBorder="1" applyAlignment="1">
      <alignment horizontal="center" vertical="center"/>
    </xf>
    <xf numFmtId="0" fontId="23" fillId="0" borderId="40" xfId="3" applyFont="1" applyBorder="1" applyAlignment="1">
      <alignment horizontal="center" vertical="center"/>
    </xf>
    <xf numFmtId="44" fontId="23" fillId="0" borderId="24" xfId="5" applyFont="1" applyBorder="1" applyAlignment="1">
      <alignment horizontal="center"/>
    </xf>
    <xf numFmtId="44" fontId="23" fillId="0" borderId="29" xfId="5" applyFont="1" applyBorder="1" applyAlignment="1">
      <alignment horizontal="center"/>
    </xf>
  </cellXfs>
  <cellStyles count="15">
    <cellStyle name="Moeda" xfId="1" builtinId="4"/>
    <cellStyle name="Moeda 2" xfId="5" xr:uid="{00000000-0005-0000-0000-000001000000}"/>
    <cellStyle name="Moeda 3" xfId="6" xr:uid="{00000000-0005-0000-0000-000002000000}"/>
    <cellStyle name="Normal" xfId="0" builtinId="0"/>
    <cellStyle name="Normal 2" xfId="3" xr:uid="{00000000-0005-0000-0000-000004000000}"/>
    <cellStyle name="Normal 3" xfId="4" xr:uid="{00000000-0005-0000-0000-000005000000}"/>
    <cellStyle name="Normal 4" xfId="7" xr:uid="{00000000-0005-0000-0000-000006000000}"/>
    <cellStyle name="Normal 5" xfId="8" xr:uid="{00000000-0005-0000-0000-000007000000}"/>
    <cellStyle name="Normal 5 2" xfId="9" xr:uid="{00000000-0005-0000-0000-000008000000}"/>
    <cellStyle name="Normal 6" xfId="10" xr:uid="{00000000-0005-0000-0000-000009000000}"/>
    <cellStyle name="Normal 7" xfId="11" xr:uid="{00000000-0005-0000-0000-00000A000000}"/>
    <cellStyle name="Separador de milhares 2" xfId="12" xr:uid="{00000000-0005-0000-0000-00000B000000}"/>
    <cellStyle name="Separador de milhares 2 3" xfId="2" xr:uid="{00000000-0005-0000-0000-00000C000000}"/>
    <cellStyle name="Vírgula 2" xfId="13" xr:uid="{00000000-0005-0000-0000-00000D000000}"/>
    <cellStyle name="Vírgula 3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DF087F09-D081-4DE3-8E8F-09DC4DC0D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2D847158-0722-4F3E-B385-24DF2DC7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0B937B0A-1D74-4212-AECB-4D1554C9B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519A019E-C76F-46CE-B2AD-3D6DF8406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4/Mensal/ANEXO%20RP-10%20DEMONSTRAIVO%20INTEGRAL%20DE%20RECEITAS%20E%20DESPESAS%202024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 24"/>
      <sheetName val="FEV 24"/>
      <sheetName val="MAR 24"/>
      <sheetName val="ABRIL 24"/>
      <sheetName val="1º QUAD 24"/>
      <sheetName val="MAIO 24"/>
      <sheetName val="JUN 24"/>
      <sheetName val="Junho"/>
      <sheetName val="JUL 24 "/>
      <sheetName val="Mensal"/>
      <sheetName val="AGO 24  "/>
      <sheetName val="Mês"/>
      <sheetName val="2º QUAD 24"/>
      <sheetName val="SET 24"/>
      <sheetName val="OUT 24"/>
      <sheetName val="NOV 24"/>
      <sheetName val="DEZ 24"/>
      <sheetName val="3º QUAD 24 "/>
      <sheetName val="RP10-FINAL 2024"/>
    </sheetNames>
    <sheetDataSet>
      <sheetData sheetId="0"/>
      <sheetData sheetId="1"/>
      <sheetData sheetId="2"/>
      <sheetData sheetId="3"/>
      <sheetData sheetId="4"/>
      <sheetData sheetId="5">
        <row r="104">
          <cell r="J104">
            <v>0</v>
          </cell>
        </row>
      </sheetData>
      <sheetData sheetId="6"/>
      <sheetData sheetId="7"/>
      <sheetData sheetId="8"/>
      <sheetData sheetId="9">
        <row r="13">
          <cell r="F13" t="str">
            <v>FOLHA DE PAGAMENTO</v>
          </cell>
          <cell r="G13">
            <v>3100.86</v>
          </cell>
        </row>
        <row r="14">
          <cell r="F14" t="str">
            <v>FOLHA DE PAGAMENTO</v>
          </cell>
          <cell r="G14">
            <v>3474.51</v>
          </cell>
        </row>
        <row r="15">
          <cell r="F15" t="str">
            <v>FOLHA DE PAGAMENTO</v>
          </cell>
          <cell r="G15">
            <v>1630.22</v>
          </cell>
        </row>
        <row r="16">
          <cell r="F16" t="str">
            <v>Utilidade Pública</v>
          </cell>
          <cell r="G16">
            <v>54.43</v>
          </cell>
        </row>
        <row r="17">
          <cell r="F17" t="str">
            <v>Utilidade Pública</v>
          </cell>
          <cell r="G17">
            <v>200.21</v>
          </cell>
        </row>
        <row r="18">
          <cell r="F18" t="str">
            <v>Serviços Prestados</v>
          </cell>
          <cell r="G18">
            <v>240</v>
          </cell>
        </row>
        <row r="19">
          <cell r="F19" t="str">
            <v>Utilidade Pública</v>
          </cell>
          <cell r="G19">
            <v>356.71</v>
          </cell>
        </row>
        <row r="20">
          <cell r="F20" t="str">
            <v>FOLHA DE PAGAMENTO</v>
          </cell>
          <cell r="G20">
            <v>1048.3399999999999</v>
          </cell>
        </row>
        <row r="21">
          <cell r="F21" t="str">
            <v>Serviços Prestados</v>
          </cell>
          <cell r="G21">
            <v>240</v>
          </cell>
        </row>
        <row r="22">
          <cell r="F22" t="str">
            <v>Serviços Prestados</v>
          </cell>
          <cell r="G22">
            <v>250</v>
          </cell>
        </row>
        <row r="23">
          <cell r="F23" t="str">
            <v>Serviços Prestados</v>
          </cell>
          <cell r="G23">
            <v>150.06</v>
          </cell>
        </row>
        <row r="24">
          <cell r="F24" t="str">
            <v>Material de Consumo</v>
          </cell>
          <cell r="G24">
            <v>284.58</v>
          </cell>
        </row>
        <row r="25">
          <cell r="F25" t="str">
            <v>Material de Consumo</v>
          </cell>
          <cell r="G25">
            <v>219.86</v>
          </cell>
        </row>
        <row r="26">
          <cell r="F26" t="str">
            <v>Serviços Prestados</v>
          </cell>
          <cell r="G26">
            <v>4500</v>
          </cell>
        </row>
        <row r="27">
          <cell r="F27" t="str">
            <v>Serviços Prestados</v>
          </cell>
          <cell r="G27">
            <v>1238</v>
          </cell>
        </row>
        <row r="28">
          <cell r="F28" t="str">
            <v>FOLHA DE PAGAMENTO</v>
          </cell>
          <cell r="G28">
            <v>3506.2</v>
          </cell>
        </row>
        <row r="29">
          <cell r="F29" t="str">
            <v>FOLHA DE PAGAMENTO</v>
          </cell>
          <cell r="G29">
            <v>780.1</v>
          </cell>
        </row>
        <row r="37">
          <cell r="G37">
            <v>21274.079999999998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6"/>
  <sheetViews>
    <sheetView view="pageLayout" topLeftCell="A97" zoomScaleNormal="100" workbookViewId="0">
      <selection activeCell="L45" sqref="L45"/>
    </sheetView>
  </sheetViews>
  <sheetFormatPr defaultColWidth="9.140625" defaultRowHeight="15" x14ac:dyDescent="0.25"/>
  <cols>
    <col min="1" max="1" width="8.5703125" style="1" customWidth="1"/>
    <col min="2" max="2" width="9" style="1" customWidth="1"/>
    <col min="3" max="3" width="8.5703125" style="1" customWidth="1"/>
    <col min="4" max="4" width="11.5703125" style="1" bestFit="1" customWidth="1"/>
    <col min="5" max="5" width="3.5703125" style="1" customWidth="1"/>
    <col min="6" max="9" width="12.7109375" style="1" customWidth="1"/>
    <col min="10" max="10" width="13.28515625" style="1" bestFit="1" customWidth="1"/>
    <col min="11" max="11" width="7.140625" style="2" customWidth="1"/>
    <col min="12" max="12" width="23.85546875" style="2" bestFit="1" customWidth="1"/>
    <col min="13" max="15" width="9.140625" style="2"/>
    <col min="16" max="16384" width="9.140625" style="1"/>
  </cols>
  <sheetData>
    <row r="1" spans="1:15" ht="28.5" customHeight="1" thickBot="1" x14ac:dyDescent="0.3"/>
    <row r="2" spans="1:15" ht="42" customHeight="1" thickBot="1" x14ac:dyDescent="0.3">
      <c r="A2" s="205" t="s">
        <v>0</v>
      </c>
      <c r="B2" s="206"/>
      <c r="C2" s="206"/>
      <c r="D2" s="206"/>
      <c r="E2" s="206"/>
      <c r="F2" s="206"/>
      <c r="G2" s="206"/>
      <c r="H2" s="206"/>
      <c r="I2" s="206"/>
      <c r="J2" s="207"/>
      <c r="L2" s="208" t="s">
        <v>1</v>
      </c>
      <c r="M2" s="208"/>
      <c r="N2" s="208"/>
      <c r="O2" s="208"/>
    </row>
    <row r="3" spans="1:15" ht="15.75" thickBot="1" x14ac:dyDescent="0.3">
      <c r="A3" s="4"/>
      <c r="B3" s="4"/>
      <c r="C3" s="4"/>
      <c r="D3" s="4"/>
      <c r="E3" s="4"/>
      <c r="F3" s="4"/>
      <c r="G3" s="4"/>
      <c r="H3" s="4"/>
      <c r="I3" s="4"/>
      <c r="J3" s="4"/>
    </row>
    <row r="4" spans="1:15" s="6" customFormat="1" ht="21" customHeight="1" x14ac:dyDescent="0.25">
      <c r="A4" s="209" t="s">
        <v>2</v>
      </c>
      <c r="B4" s="210"/>
      <c r="C4" s="210"/>
      <c r="D4" s="210"/>
      <c r="E4" s="211" t="s">
        <v>3</v>
      </c>
      <c r="F4" s="211"/>
      <c r="G4" s="211"/>
      <c r="H4" s="211"/>
      <c r="I4" s="211"/>
      <c r="J4" s="212"/>
      <c r="K4" s="5"/>
      <c r="L4" s="5"/>
      <c r="M4" s="5"/>
      <c r="N4" s="5"/>
      <c r="O4" s="5"/>
    </row>
    <row r="5" spans="1:15" s="6" customFormat="1" ht="42" customHeight="1" x14ac:dyDescent="0.25">
      <c r="A5" s="199" t="s">
        <v>4</v>
      </c>
      <c r="B5" s="200"/>
      <c r="C5" s="200"/>
      <c r="D5" s="200"/>
      <c r="E5" s="203" t="s">
        <v>5</v>
      </c>
      <c r="F5" s="203"/>
      <c r="G5" s="203"/>
      <c r="H5" s="203"/>
      <c r="I5" s="203"/>
      <c r="J5" s="204"/>
      <c r="K5" s="5"/>
      <c r="L5" s="5" t="s">
        <v>6</v>
      </c>
      <c r="M5" s="5"/>
      <c r="N5" s="5"/>
      <c r="O5" s="5"/>
    </row>
    <row r="6" spans="1:15" s="6" customFormat="1" ht="21" customHeight="1" x14ac:dyDescent="0.25">
      <c r="A6" s="199" t="s">
        <v>7</v>
      </c>
      <c r="B6" s="200"/>
      <c r="C6" s="200"/>
      <c r="D6" s="200"/>
      <c r="E6" s="201" t="s">
        <v>8</v>
      </c>
      <c r="F6" s="201"/>
      <c r="G6" s="201"/>
      <c r="H6" s="201"/>
      <c r="I6" s="201"/>
      <c r="J6" s="202"/>
      <c r="K6" s="5"/>
      <c r="L6" s="5" t="s">
        <v>6</v>
      </c>
      <c r="M6" s="5"/>
      <c r="N6" s="5"/>
      <c r="O6" s="5"/>
    </row>
    <row r="7" spans="1:15" s="6" customFormat="1" ht="33.6" customHeight="1" x14ac:dyDescent="0.25">
      <c r="A7" s="199" t="s">
        <v>9</v>
      </c>
      <c r="B7" s="200"/>
      <c r="C7" s="200"/>
      <c r="D7" s="200"/>
      <c r="E7" s="201" t="s">
        <v>10</v>
      </c>
      <c r="F7" s="201"/>
      <c r="G7" s="201"/>
      <c r="H7" s="201"/>
      <c r="I7" s="201"/>
      <c r="J7" s="202"/>
      <c r="K7" s="5"/>
      <c r="L7" s="5" t="s">
        <v>6</v>
      </c>
      <c r="M7" s="5"/>
      <c r="N7" s="5"/>
      <c r="O7" s="5"/>
    </row>
    <row r="8" spans="1:15" s="6" customFormat="1" ht="21" customHeight="1" x14ac:dyDescent="0.25">
      <c r="A8" s="199" t="s">
        <v>11</v>
      </c>
      <c r="B8" s="200"/>
      <c r="C8" s="200"/>
      <c r="D8" s="200"/>
      <c r="E8" s="201" t="s">
        <v>12</v>
      </c>
      <c r="F8" s="201"/>
      <c r="G8" s="201"/>
      <c r="H8" s="201"/>
      <c r="I8" s="201"/>
      <c r="J8" s="202"/>
      <c r="K8" s="5"/>
      <c r="L8" s="5" t="s">
        <v>6</v>
      </c>
      <c r="M8" s="5"/>
      <c r="N8" s="5"/>
      <c r="O8" s="5"/>
    </row>
    <row r="9" spans="1:15" s="6" customFormat="1" x14ac:dyDescent="0.25">
      <c r="A9" s="199" t="s">
        <v>13</v>
      </c>
      <c r="B9" s="200"/>
      <c r="C9" s="200"/>
      <c r="D9" s="200"/>
      <c r="E9" s="201" t="s">
        <v>14</v>
      </c>
      <c r="F9" s="201"/>
      <c r="G9" s="201"/>
      <c r="H9" s="201"/>
      <c r="I9" s="201"/>
      <c r="J9" s="202"/>
      <c r="K9" s="5"/>
      <c r="L9" s="5" t="s">
        <v>6</v>
      </c>
      <c r="M9" s="5"/>
      <c r="N9" s="5"/>
      <c r="O9" s="5"/>
    </row>
    <row r="10" spans="1:15" s="6" customFormat="1" ht="51" customHeight="1" x14ac:dyDescent="0.25">
      <c r="A10" s="199" t="s">
        <v>15</v>
      </c>
      <c r="B10" s="200"/>
      <c r="C10" s="200"/>
      <c r="D10" s="200"/>
      <c r="E10" s="203" t="s">
        <v>16</v>
      </c>
      <c r="F10" s="203"/>
      <c r="G10" s="203"/>
      <c r="H10" s="203"/>
      <c r="I10" s="203"/>
      <c r="J10" s="204"/>
      <c r="K10" s="5"/>
      <c r="L10" s="5" t="s">
        <v>6</v>
      </c>
      <c r="M10" s="5"/>
      <c r="N10" s="5"/>
      <c r="O10" s="5"/>
    </row>
    <row r="11" spans="1:15" s="6" customFormat="1" ht="21" customHeight="1" x14ac:dyDescent="0.25">
      <c r="A11" s="199" t="s">
        <v>17</v>
      </c>
      <c r="B11" s="200"/>
      <c r="C11" s="200"/>
      <c r="D11" s="200"/>
      <c r="E11" s="201" t="s">
        <v>18</v>
      </c>
      <c r="F11" s="201"/>
      <c r="G11" s="201"/>
      <c r="H11" s="201"/>
      <c r="I11" s="201"/>
      <c r="J11" s="202"/>
      <c r="K11" s="5"/>
      <c r="L11" s="5" t="s">
        <v>6</v>
      </c>
      <c r="M11" s="5"/>
      <c r="N11" s="5"/>
      <c r="O11" s="5"/>
    </row>
    <row r="12" spans="1:15" s="6" customFormat="1" ht="21" customHeight="1" thickBot="1" x14ac:dyDescent="0.3">
      <c r="A12" s="192" t="s">
        <v>19</v>
      </c>
      <c r="B12" s="193"/>
      <c r="C12" s="193"/>
      <c r="D12" s="193"/>
      <c r="E12" s="194" t="s">
        <v>20</v>
      </c>
      <c r="F12" s="194"/>
      <c r="G12" s="194"/>
      <c r="H12" s="194"/>
      <c r="I12" s="194"/>
      <c r="J12" s="195"/>
      <c r="K12" s="5"/>
      <c r="L12" s="5" t="s">
        <v>6</v>
      </c>
      <c r="M12" s="5"/>
      <c r="N12" s="5"/>
      <c r="O12" s="5"/>
    </row>
    <row r="13" spans="1:15" s="6" customFormat="1" ht="15.75" thickBot="1" x14ac:dyDescent="0.3">
      <c r="A13" s="7"/>
      <c r="B13" s="7"/>
      <c r="C13" s="7"/>
      <c r="D13" s="7"/>
      <c r="E13" s="8"/>
      <c r="F13" s="8"/>
      <c r="G13" s="8"/>
      <c r="H13" s="8"/>
      <c r="I13" s="8"/>
      <c r="J13" s="8"/>
      <c r="K13" s="5"/>
      <c r="L13" s="5"/>
      <c r="M13" s="5"/>
      <c r="N13" s="5"/>
      <c r="O13" s="5"/>
    </row>
    <row r="14" spans="1:15" x14ac:dyDescent="0.25">
      <c r="A14" s="196" t="s">
        <v>21</v>
      </c>
      <c r="B14" s="197"/>
      <c r="C14" s="197"/>
      <c r="D14" s="9" t="s">
        <v>22</v>
      </c>
      <c r="E14" s="197" t="s">
        <v>23</v>
      </c>
      <c r="F14" s="197"/>
      <c r="G14" s="197" t="s">
        <v>24</v>
      </c>
      <c r="H14" s="197"/>
      <c r="I14" s="197" t="s">
        <v>25</v>
      </c>
      <c r="J14" s="198"/>
    </row>
    <row r="15" spans="1:15" x14ac:dyDescent="0.25">
      <c r="A15" s="182" t="s">
        <v>26</v>
      </c>
      <c r="B15" s="183"/>
      <c r="C15" s="183"/>
      <c r="D15" s="10">
        <v>45413</v>
      </c>
      <c r="E15" s="184">
        <v>45289</v>
      </c>
      <c r="F15" s="184"/>
      <c r="G15" s="184" t="s">
        <v>27</v>
      </c>
      <c r="H15" s="185"/>
      <c r="I15" s="186">
        <v>160000</v>
      </c>
      <c r="J15" s="187"/>
      <c r="L15" s="2" t="s">
        <v>6</v>
      </c>
      <c r="M15" s="11"/>
    </row>
    <row r="16" spans="1:15" x14ac:dyDescent="0.25">
      <c r="A16" s="182" t="s">
        <v>28</v>
      </c>
      <c r="B16" s="183"/>
      <c r="C16" s="183"/>
      <c r="D16" s="12"/>
      <c r="E16" s="188"/>
      <c r="F16" s="189"/>
      <c r="G16" s="189"/>
      <c r="H16" s="189"/>
      <c r="I16" s="190"/>
      <c r="J16" s="191"/>
      <c r="L16" s="2" t="s">
        <v>6</v>
      </c>
      <c r="M16" s="13"/>
    </row>
    <row r="17" spans="1:16" ht="15.75" thickBot="1" x14ac:dyDescent="0.3">
      <c r="A17" s="175" t="s">
        <v>28</v>
      </c>
      <c r="B17" s="176"/>
      <c r="C17" s="176"/>
      <c r="D17" s="14"/>
      <c r="E17" s="177"/>
      <c r="F17" s="177"/>
      <c r="G17" s="177"/>
      <c r="H17" s="177"/>
      <c r="I17" s="177"/>
      <c r="J17" s="178"/>
      <c r="L17" s="2" t="s">
        <v>6</v>
      </c>
    </row>
    <row r="18" spans="1:16" ht="15.75" thickBot="1" x14ac:dyDescent="0.3">
      <c r="A18" s="15"/>
      <c r="B18" s="15"/>
      <c r="C18" s="15"/>
      <c r="D18" s="15"/>
      <c r="E18" s="15"/>
      <c r="F18" s="15"/>
      <c r="G18" s="15"/>
      <c r="H18" s="15"/>
      <c r="I18" s="15"/>
      <c r="J18" s="15"/>
    </row>
    <row r="19" spans="1:16" x14ac:dyDescent="0.25">
      <c r="A19" s="138" t="s">
        <v>29</v>
      </c>
      <c r="B19" s="139"/>
      <c r="C19" s="139"/>
      <c r="D19" s="139"/>
      <c r="E19" s="139"/>
      <c r="F19" s="139"/>
      <c r="G19" s="139"/>
      <c r="H19" s="139"/>
      <c r="I19" s="139"/>
      <c r="J19" s="140"/>
    </row>
    <row r="20" spans="1:16" ht="37.5" customHeight="1" x14ac:dyDescent="0.25">
      <c r="A20" s="179" t="s">
        <v>30</v>
      </c>
      <c r="B20" s="180"/>
      <c r="C20" s="180" t="s">
        <v>31</v>
      </c>
      <c r="D20" s="180"/>
      <c r="E20" s="180" t="s">
        <v>32</v>
      </c>
      <c r="F20" s="180"/>
      <c r="G20" s="180" t="s">
        <v>33</v>
      </c>
      <c r="H20" s="180"/>
      <c r="I20" s="180" t="s">
        <v>34</v>
      </c>
      <c r="J20" s="181"/>
      <c r="M20" s="3"/>
      <c r="N20" s="3"/>
      <c r="O20" s="3"/>
      <c r="P20" s="16"/>
    </row>
    <row r="21" spans="1:16" ht="18.600000000000001" customHeight="1" x14ac:dyDescent="0.25">
      <c r="A21" s="170" t="s">
        <v>35</v>
      </c>
      <c r="B21" s="171"/>
      <c r="C21" s="170" t="s">
        <v>36</v>
      </c>
      <c r="D21" s="171"/>
      <c r="E21" s="172" t="s">
        <v>37</v>
      </c>
      <c r="F21" s="171"/>
      <c r="G21" s="171" t="s">
        <v>38</v>
      </c>
      <c r="H21" s="171"/>
      <c r="I21" s="173">
        <v>0</v>
      </c>
      <c r="J21" s="174"/>
      <c r="L21" s="2" t="s">
        <v>6</v>
      </c>
      <c r="M21" s="3"/>
      <c r="N21" s="3"/>
      <c r="O21" s="3"/>
      <c r="P21" s="16"/>
    </row>
    <row r="22" spans="1:16" x14ac:dyDescent="0.25">
      <c r="A22" s="167">
        <v>45484</v>
      </c>
      <c r="B22" s="168"/>
      <c r="C22" s="156">
        <v>13333.35</v>
      </c>
      <c r="D22" s="157"/>
      <c r="E22" s="169">
        <v>45484</v>
      </c>
      <c r="F22" s="168"/>
      <c r="G22" s="158">
        <v>1</v>
      </c>
      <c r="H22" s="155"/>
      <c r="I22" s="159">
        <v>13333.35</v>
      </c>
      <c r="J22" s="160"/>
      <c r="L22" s="2" t="s">
        <v>6</v>
      </c>
      <c r="M22" s="3"/>
      <c r="N22" s="3"/>
      <c r="O22" s="3"/>
      <c r="P22" s="16"/>
    </row>
    <row r="23" spans="1:16" x14ac:dyDescent="0.25">
      <c r="A23" s="167"/>
      <c r="B23" s="168"/>
      <c r="C23" s="158"/>
      <c r="D23" s="155"/>
      <c r="E23" s="169"/>
      <c r="F23" s="168"/>
      <c r="G23" s="158"/>
      <c r="H23" s="155"/>
      <c r="I23" s="159">
        <v>0</v>
      </c>
      <c r="J23" s="160"/>
      <c r="L23" s="2" t="s">
        <v>6</v>
      </c>
    </row>
    <row r="24" spans="1:16" x14ac:dyDescent="0.25">
      <c r="A24" s="167"/>
      <c r="B24" s="168"/>
      <c r="C24" s="158"/>
      <c r="D24" s="155"/>
      <c r="E24" s="169"/>
      <c r="F24" s="168"/>
      <c r="G24" s="158"/>
      <c r="H24" s="155"/>
      <c r="I24" s="159">
        <v>0</v>
      </c>
      <c r="J24" s="160"/>
      <c r="L24" s="2" t="s">
        <v>6</v>
      </c>
    </row>
    <row r="25" spans="1:16" x14ac:dyDescent="0.25">
      <c r="A25" s="167"/>
      <c r="B25" s="168"/>
      <c r="C25" s="158"/>
      <c r="D25" s="155"/>
      <c r="E25" s="169"/>
      <c r="F25" s="168"/>
      <c r="G25" s="158"/>
      <c r="H25" s="155"/>
      <c r="I25" s="159">
        <v>0</v>
      </c>
      <c r="J25" s="160"/>
      <c r="L25" s="2" t="s">
        <v>6</v>
      </c>
    </row>
    <row r="26" spans="1:16" x14ac:dyDescent="0.25">
      <c r="A26" s="154"/>
      <c r="B26" s="155"/>
      <c r="C26" s="156"/>
      <c r="D26" s="157"/>
      <c r="E26" s="158"/>
      <c r="F26" s="155"/>
      <c r="G26" s="158"/>
      <c r="H26" s="155"/>
      <c r="I26" s="159">
        <v>0</v>
      </c>
      <c r="J26" s="160"/>
      <c r="L26" s="2" t="s">
        <v>6</v>
      </c>
    </row>
    <row r="27" spans="1:16" x14ac:dyDescent="0.25">
      <c r="A27" s="154"/>
      <c r="B27" s="155"/>
      <c r="C27" s="156"/>
      <c r="D27" s="157"/>
      <c r="E27" s="158"/>
      <c r="F27" s="155"/>
      <c r="G27" s="158"/>
      <c r="H27" s="155"/>
      <c r="I27" s="159">
        <v>0</v>
      </c>
      <c r="J27" s="160"/>
      <c r="L27" s="2" t="s">
        <v>6</v>
      </c>
    </row>
    <row r="28" spans="1:16" x14ac:dyDescent="0.25">
      <c r="A28" s="154"/>
      <c r="B28" s="155"/>
      <c r="C28" s="156"/>
      <c r="D28" s="157"/>
      <c r="E28" s="158"/>
      <c r="F28" s="155"/>
      <c r="G28" s="158"/>
      <c r="H28" s="155"/>
      <c r="I28" s="159">
        <v>0</v>
      </c>
      <c r="J28" s="160"/>
      <c r="L28" s="2" t="s">
        <v>6</v>
      </c>
    </row>
    <row r="29" spans="1:16" x14ac:dyDescent="0.25">
      <c r="A29" s="154"/>
      <c r="B29" s="155"/>
      <c r="C29" s="156"/>
      <c r="D29" s="157"/>
      <c r="E29" s="158"/>
      <c r="F29" s="155"/>
      <c r="G29" s="158"/>
      <c r="H29" s="155"/>
      <c r="I29" s="159">
        <v>0</v>
      </c>
      <c r="J29" s="160"/>
      <c r="L29" s="2" t="s">
        <v>6</v>
      </c>
    </row>
    <row r="30" spans="1:16" ht="15" customHeight="1" thickBot="1" x14ac:dyDescent="0.3">
      <c r="A30" s="161" t="s">
        <v>39</v>
      </c>
      <c r="B30" s="162"/>
      <c r="C30" s="162"/>
      <c r="D30" s="162"/>
      <c r="E30" s="162"/>
      <c r="F30" s="163"/>
      <c r="G30" s="164" t="s">
        <v>40</v>
      </c>
      <c r="H30" s="164"/>
      <c r="I30" s="165" t="s">
        <v>41</v>
      </c>
      <c r="J30" s="166"/>
    </row>
    <row r="31" spans="1:16" x14ac:dyDescent="0.25">
      <c r="A31" s="141" t="s">
        <v>42</v>
      </c>
      <c r="B31" s="142"/>
      <c r="C31" s="142"/>
      <c r="D31" s="142"/>
      <c r="E31" s="142"/>
      <c r="F31" s="142"/>
      <c r="G31" s="143"/>
      <c r="H31" s="17">
        <f>'[1]MAIO 24'!J104</f>
        <v>0</v>
      </c>
      <c r="I31" s="18">
        <v>24252.400000000001</v>
      </c>
      <c r="J31" s="146"/>
      <c r="L31" s="2" t="s">
        <v>43</v>
      </c>
    </row>
    <row r="32" spans="1:16" x14ac:dyDescent="0.25">
      <c r="A32" s="148" t="s">
        <v>44</v>
      </c>
      <c r="B32" s="149"/>
      <c r="C32" s="149"/>
      <c r="D32" s="149"/>
      <c r="E32" s="149"/>
      <c r="F32" s="149"/>
      <c r="G32" s="144"/>
      <c r="H32" s="19"/>
      <c r="I32" s="20">
        <f>I21+I22+I23+I24+I25+I26+I27+I28+I29</f>
        <v>13333.35</v>
      </c>
      <c r="J32" s="146"/>
      <c r="L32" s="2" t="s">
        <v>43</v>
      </c>
    </row>
    <row r="33" spans="1:12" x14ac:dyDescent="0.25">
      <c r="A33" s="150" t="s">
        <v>45</v>
      </c>
      <c r="B33" s="149"/>
      <c r="C33" s="149"/>
      <c r="D33" s="149"/>
      <c r="E33" s="149"/>
      <c r="F33" s="149"/>
      <c r="G33" s="144"/>
      <c r="H33" s="21">
        <v>0</v>
      </c>
      <c r="I33" s="22"/>
      <c r="J33" s="146"/>
      <c r="L33" s="2" t="s">
        <v>6</v>
      </c>
    </row>
    <row r="34" spans="1:12" x14ac:dyDescent="0.25">
      <c r="A34" s="148" t="s">
        <v>46</v>
      </c>
      <c r="B34" s="149"/>
      <c r="C34" s="149"/>
      <c r="D34" s="149"/>
      <c r="E34" s="149"/>
      <c r="F34" s="149"/>
      <c r="G34" s="144"/>
      <c r="H34" s="19"/>
      <c r="I34" s="20">
        <v>97.03</v>
      </c>
      <c r="J34" s="146"/>
      <c r="L34" s="2" t="s">
        <v>6</v>
      </c>
    </row>
    <row r="35" spans="1:12" ht="24" customHeight="1" x14ac:dyDescent="0.25">
      <c r="A35" s="148" t="s">
        <v>47</v>
      </c>
      <c r="B35" s="149"/>
      <c r="C35" s="149"/>
      <c r="D35" s="149"/>
      <c r="E35" s="149"/>
      <c r="F35" s="149"/>
      <c r="G35" s="144"/>
      <c r="H35" s="21">
        <v>0</v>
      </c>
      <c r="I35" s="20">
        <v>0</v>
      </c>
      <c r="J35" s="146"/>
      <c r="L35" s="2" t="s">
        <v>6</v>
      </c>
    </row>
    <row r="36" spans="1:12" x14ac:dyDescent="0.25">
      <c r="A36" s="148" t="s">
        <v>48</v>
      </c>
      <c r="B36" s="149"/>
      <c r="C36" s="149"/>
      <c r="D36" s="149"/>
      <c r="E36" s="149"/>
      <c r="F36" s="151"/>
      <c r="G36" s="144"/>
      <c r="H36" s="19"/>
      <c r="I36" s="20">
        <f>I31+I32+I34+I35</f>
        <v>37682.78</v>
      </c>
      <c r="J36" s="146"/>
      <c r="L36" s="2" t="s">
        <v>43</v>
      </c>
    </row>
    <row r="37" spans="1:12" x14ac:dyDescent="0.25">
      <c r="A37" s="148" t="s">
        <v>49</v>
      </c>
      <c r="B37" s="149"/>
      <c r="C37" s="149"/>
      <c r="D37" s="149"/>
      <c r="E37" s="149"/>
      <c r="F37" s="151"/>
      <c r="G37" s="144"/>
      <c r="H37" s="21">
        <f>H31+H33+H35</f>
        <v>0</v>
      </c>
      <c r="I37" s="23"/>
      <c r="J37" s="146"/>
      <c r="L37" s="2" t="s">
        <v>43</v>
      </c>
    </row>
    <row r="38" spans="1:12" ht="15" customHeight="1" thickBot="1" x14ac:dyDescent="0.3">
      <c r="A38" s="152" t="s">
        <v>50</v>
      </c>
      <c r="B38" s="153"/>
      <c r="C38" s="153"/>
      <c r="D38" s="153"/>
      <c r="E38" s="153"/>
      <c r="F38" s="153"/>
      <c r="G38" s="145"/>
      <c r="H38" s="24"/>
      <c r="I38" s="25">
        <f>H37+I36</f>
        <v>37682.78</v>
      </c>
      <c r="J38" s="147"/>
      <c r="L38" s="2" t="s">
        <v>43</v>
      </c>
    </row>
    <row r="40" spans="1:12" x14ac:dyDescent="0.25">
      <c r="A40" s="133" t="s">
        <v>51</v>
      </c>
      <c r="B40" s="133"/>
      <c r="C40" s="133"/>
      <c r="D40" s="133"/>
      <c r="E40" s="133"/>
      <c r="F40" s="133"/>
      <c r="G40" s="133"/>
      <c r="H40" s="133"/>
      <c r="I40" s="133"/>
      <c r="J40" s="133"/>
    </row>
    <row r="41" spans="1:12" x14ac:dyDescent="0.25">
      <c r="A41" s="94" t="s">
        <v>52</v>
      </c>
      <c r="B41" s="94"/>
      <c r="C41" s="94"/>
      <c r="D41" s="94"/>
      <c r="E41" s="94"/>
      <c r="F41" s="94"/>
      <c r="G41" s="94"/>
      <c r="H41" s="94"/>
      <c r="I41" s="94"/>
      <c r="J41" s="94"/>
    </row>
    <row r="42" spans="1:12" x14ac:dyDescent="0.25">
      <c r="A42" s="94" t="s">
        <v>53</v>
      </c>
      <c r="B42" s="94"/>
      <c r="C42" s="94"/>
      <c r="D42" s="94"/>
      <c r="E42" s="94"/>
      <c r="F42" s="94"/>
      <c r="G42" s="94"/>
      <c r="H42" s="94"/>
      <c r="I42" s="94"/>
      <c r="J42" s="94"/>
    </row>
    <row r="43" spans="1:12" ht="15.75" thickBot="1" x14ac:dyDescent="0.3"/>
    <row r="44" spans="1:12" ht="63" customHeight="1" thickBot="1" x14ac:dyDescent="0.3">
      <c r="A44" s="134" t="s">
        <v>54</v>
      </c>
      <c r="B44" s="135"/>
      <c r="C44" s="135"/>
      <c r="D44" s="135"/>
      <c r="E44" s="135"/>
      <c r="F44" s="135"/>
      <c r="G44" s="135"/>
      <c r="H44" s="135"/>
      <c r="I44" s="135"/>
      <c r="J44" s="136"/>
      <c r="L44" s="5" t="s">
        <v>6</v>
      </c>
    </row>
    <row r="45" spans="1:12" ht="15.75" thickBot="1" x14ac:dyDescent="0.3">
      <c r="A45" s="137"/>
      <c r="B45" s="137"/>
      <c r="C45" s="137"/>
      <c r="D45" s="137"/>
      <c r="E45" s="137"/>
      <c r="F45" s="137"/>
      <c r="G45" s="137"/>
      <c r="H45" s="137"/>
      <c r="I45" s="137"/>
      <c r="J45" s="137"/>
    </row>
    <row r="46" spans="1:12" x14ac:dyDescent="0.25">
      <c r="A46" s="138" t="s">
        <v>55</v>
      </c>
      <c r="B46" s="139"/>
      <c r="C46" s="139"/>
      <c r="D46" s="139"/>
      <c r="E46" s="139"/>
      <c r="F46" s="139"/>
      <c r="G46" s="139"/>
      <c r="H46" s="139"/>
      <c r="I46" s="139"/>
      <c r="J46" s="140"/>
    </row>
    <row r="47" spans="1:12" x14ac:dyDescent="0.25">
      <c r="A47" s="128" t="s">
        <v>56</v>
      </c>
      <c r="B47" s="129"/>
      <c r="C47" s="129"/>
      <c r="D47" s="129"/>
      <c r="E47" s="129"/>
      <c r="F47" s="129"/>
      <c r="G47" s="129"/>
      <c r="H47" s="129"/>
      <c r="I47" s="129"/>
      <c r="J47" s="130"/>
    </row>
    <row r="48" spans="1:12" ht="72" x14ac:dyDescent="0.25">
      <c r="A48" s="131" t="s">
        <v>57</v>
      </c>
      <c r="B48" s="132"/>
      <c r="C48" s="132"/>
      <c r="D48" s="132"/>
      <c r="E48" s="132"/>
      <c r="F48" s="26" t="s">
        <v>58</v>
      </c>
      <c r="G48" s="26" t="s">
        <v>59</v>
      </c>
      <c r="H48" s="27" t="s">
        <v>60</v>
      </c>
      <c r="I48" s="26" t="s">
        <v>61</v>
      </c>
      <c r="J48" s="28" t="s">
        <v>62</v>
      </c>
    </row>
    <row r="49" spans="1:12" x14ac:dyDescent="0.25">
      <c r="A49" s="107" t="s">
        <v>63</v>
      </c>
      <c r="B49" s="108"/>
      <c r="C49" s="108"/>
      <c r="D49" s="108"/>
      <c r="E49" s="108"/>
      <c r="F49" s="29" t="e">
        <f xml:space="preserve"> SUMIF([1]Mensal!F12:F34,"FOLHA DE PAGAMENTO",[1]Mensal!G12:G34)</f>
        <v>#VALUE!</v>
      </c>
      <c r="G49" s="30">
        <v>0</v>
      </c>
      <c r="H49" s="31" t="e">
        <f>F49</f>
        <v>#VALUE!</v>
      </c>
      <c r="I49" s="30" t="e">
        <f>G49+H49</f>
        <v>#VALUE!</v>
      </c>
      <c r="J49" s="32">
        <v>0</v>
      </c>
      <c r="L49" s="2" t="s">
        <v>6</v>
      </c>
    </row>
    <row r="50" spans="1:12" x14ac:dyDescent="0.25">
      <c r="A50" s="107" t="s">
        <v>64</v>
      </c>
      <c r="B50" s="108"/>
      <c r="C50" s="108"/>
      <c r="D50" s="108"/>
      <c r="E50" s="108"/>
      <c r="F50" s="29" t="e">
        <f xml:space="preserve"> SUMIF([1]Mensal!F13:F35,"Serviços Prestados",[1]Mensal!G13:G35)</f>
        <v>#VALUE!</v>
      </c>
      <c r="G50" s="30">
        <v>0</v>
      </c>
      <c r="H50" s="31" t="e">
        <f t="shared" ref="H50:H66" si="0">F50</f>
        <v>#VALUE!</v>
      </c>
      <c r="I50" s="30" t="e">
        <f t="shared" ref="I50:I65" si="1">G50+H50</f>
        <v>#VALUE!</v>
      </c>
      <c r="J50" s="32">
        <v>0</v>
      </c>
      <c r="L50" s="2" t="s">
        <v>6</v>
      </c>
    </row>
    <row r="51" spans="1:12" x14ac:dyDescent="0.25">
      <c r="A51" s="107" t="s">
        <v>65</v>
      </c>
      <c r="B51" s="108"/>
      <c r="C51" s="108"/>
      <c r="D51" s="108"/>
      <c r="E51" s="108"/>
      <c r="F51" s="29" t="e">
        <f xml:space="preserve"> SUMIF([1]Mensal!F13:F35,"Medicamentos",[1]Mensal!G13:G35)</f>
        <v>#VALUE!</v>
      </c>
      <c r="G51" s="30">
        <v>0</v>
      </c>
      <c r="H51" s="31" t="e">
        <f t="shared" si="0"/>
        <v>#VALUE!</v>
      </c>
      <c r="I51" s="30" t="e">
        <f t="shared" si="1"/>
        <v>#VALUE!</v>
      </c>
      <c r="J51" s="32">
        <v>0</v>
      </c>
      <c r="L51" s="2" t="s">
        <v>6</v>
      </c>
    </row>
    <row r="52" spans="1:12" x14ac:dyDescent="0.25">
      <c r="A52" s="107" t="s">
        <v>66</v>
      </c>
      <c r="B52" s="108"/>
      <c r="C52" s="108"/>
      <c r="D52" s="108"/>
      <c r="E52" s="108"/>
      <c r="F52" s="29" t="e">
        <f xml:space="preserve"> SUMIF([1]Mensal!F13:F35,"Material Médico Hospitalar",[1]Mensal!G13:G35)</f>
        <v>#VALUE!</v>
      </c>
      <c r="G52" s="30">
        <v>0</v>
      </c>
      <c r="H52" s="31" t="e">
        <f t="shared" si="0"/>
        <v>#VALUE!</v>
      </c>
      <c r="I52" s="30" t="e">
        <f t="shared" si="1"/>
        <v>#VALUE!</v>
      </c>
      <c r="J52" s="32">
        <v>0</v>
      </c>
      <c r="L52" s="2" t="s">
        <v>6</v>
      </c>
    </row>
    <row r="53" spans="1:12" x14ac:dyDescent="0.25">
      <c r="A53" s="107" t="s">
        <v>67</v>
      </c>
      <c r="B53" s="108"/>
      <c r="C53" s="108"/>
      <c r="D53" s="108"/>
      <c r="E53" s="108"/>
      <c r="F53" s="29" t="e">
        <f xml:space="preserve"> SUMIF([1]Mensal!F13:F35,"Alimentos",[1]Mensal!G13:G35)</f>
        <v>#VALUE!</v>
      </c>
      <c r="G53" s="30">
        <v>0</v>
      </c>
      <c r="H53" s="31" t="e">
        <f t="shared" si="0"/>
        <v>#VALUE!</v>
      </c>
      <c r="I53" s="30" t="e">
        <f t="shared" si="1"/>
        <v>#VALUE!</v>
      </c>
      <c r="J53" s="32">
        <v>0</v>
      </c>
      <c r="L53" s="2" t="s">
        <v>6</v>
      </c>
    </row>
    <row r="54" spans="1:12" x14ac:dyDescent="0.25">
      <c r="A54" s="107" t="s">
        <v>68</v>
      </c>
      <c r="B54" s="108"/>
      <c r="C54" s="108"/>
      <c r="D54" s="108"/>
      <c r="E54" s="108"/>
      <c r="F54" s="29" t="e">
        <f xml:space="preserve"> SUMIF([1]Mensal!F13:F35,"Material de Consumo",[1]Mensal!G13:G35)</f>
        <v>#VALUE!</v>
      </c>
      <c r="G54" s="30">
        <v>0</v>
      </c>
      <c r="H54" s="31" t="e">
        <f t="shared" si="0"/>
        <v>#VALUE!</v>
      </c>
      <c r="I54" s="30" t="e">
        <f t="shared" si="1"/>
        <v>#VALUE!</v>
      </c>
      <c r="J54" s="32">
        <v>0</v>
      </c>
      <c r="L54" s="2" t="s">
        <v>6</v>
      </c>
    </row>
    <row r="55" spans="1:12" x14ac:dyDescent="0.25">
      <c r="A55" s="107" t="s">
        <v>69</v>
      </c>
      <c r="B55" s="108"/>
      <c r="C55" s="108"/>
      <c r="D55" s="108"/>
      <c r="E55" s="108"/>
      <c r="F55" s="29" t="e">
        <f xml:space="preserve"> SUMIF([1]Mensal!F13:F35,"Serviços Médicos",[1]Mensal!G13:G35)</f>
        <v>#VALUE!</v>
      </c>
      <c r="G55" s="30">
        <v>0</v>
      </c>
      <c r="H55" s="31" t="e">
        <f t="shared" si="0"/>
        <v>#VALUE!</v>
      </c>
      <c r="I55" s="30" t="e">
        <f t="shared" si="1"/>
        <v>#VALUE!</v>
      </c>
      <c r="J55" s="32">
        <v>0</v>
      </c>
      <c r="L55" s="2" t="s">
        <v>6</v>
      </c>
    </row>
    <row r="56" spans="1:12" ht="15" customHeight="1" x14ac:dyDescent="0.25">
      <c r="A56" s="111" t="s">
        <v>70</v>
      </c>
      <c r="B56" s="112"/>
      <c r="C56" s="112"/>
      <c r="D56" s="112"/>
      <c r="E56" s="113"/>
      <c r="F56" s="29" t="e">
        <f xml:space="preserve"> SUMIF([1]Mensal!G13:G35,"Outros",[1]Mensal!H13:H35)</f>
        <v>#VALUE!</v>
      </c>
      <c r="G56" s="30">
        <v>0</v>
      </c>
      <c r="H56" s="31" t="e">
        <f t="shared" si="0"/>
        <v>#VALUE!</v>
      </c>
      <c r="I56" s="30" t="e">
        <f t="shared" si="1"/>
        <v>#VALUE!</v>
      </c>
      <c r="J56" s="32">
        <v>0</v>
      </c>
      <c r="L56" s="2" t="s">
        <v>6</v>
      </c>
    </row>
    <row r="57" spans="1:12" x14ac:dyDescent="0.25">
      <c r="A57" s="114"/>
      <c r="B57" s="115"/>
      <c r="C57" s="115"/>
      <c r="D57" s="115"/>
      <c r="E57" s="116"/>
      <c r="F57" s="29" t="e">
        <f xml:space="preserve"> SUMIF([1]Mensal!G13:G36,"Outros Serviços",[1]Mensal!H13:H36)</f>
        <v>#VALUE!</v>
      </c>
      <c r="G57" s="30">
        <v>0</v>
      </c>
      <c r="H57" s="31" t="e">
        <f t="shared" si="0"/>
        <v>#VALUE!</v>
      </c>
      <c r="I57" s="30" t="e">
        <f t="shared" si="1"/>
        <v>#VALUE!</v>
      </c>
      <c r="J57" s="32">
        <v>0</v>
      </c>
      <c r="L57" s="2" t="s">
        <v>6</v>
      </c>
    </row>
    <row r="58" spans="1:12" x14ac:dyDescent="0.25">
      <c r="A58" s="117"/>
      <c r="B58" s="118"/>
      <c r="C58" s="118"/>
      <c r="D58" s="118"/>
      <c r="E58" s="119"/>
      <c r="F58" s="29" t="e">
        <f xml:space="preserve"> SUMIF([1]Mensal!G13:G37,"Folha de Pagamento",[1]Mensal!H13:H37)</f>
        <v>#VALUE!</v>
      </c>
      <c r="G58" s="30">
        <v>0</v>
      </c>
      <c r="H58" s="31" t="e">
        <f t="shared" si="0"/>
        <v>#VALUE!</v>
      </c>
      <c r="I58" s="30" t="e">
        <f t="shared" si="1"/>
        <v>#VALUE!</v>
      </c>
      <c r="J58" s="32">
        <v>0</v>
      </c>
      <c r="L58" s="2" t="s">
        <v>6</v>
      </c>
    </row>
    <row r="59" spans="1:12" x14ac:dyDescent="0.25">
      <c r="A59" s="107" t="s">
        <v>71</v>
      </c>
      <c r="B59" s="108"/>
      <c r="C59" s="108"/>
      <c r="D59" s="108"/>
      <c r="E59" s="108"/>
      <c r="F59" s="29" t="e">
        <f xml:space="preserve"> SUMIF([1]Mensal!F13:F38,"Locação de Imóveis",[1]Mensal!G13:G38)</f>
        <v>#VALUE!</v>
      </c>
      <c r="G59" s="30">
        <v>0</v>
      </c>
      <c r="H59" s="31" t="e">
        <f t="shared" si="0"/>
        <v>#VALUE!</v>
      </c>
      <c r="I59" s="30" t="e">
        <f t="shared" si="1"/>
        <v>#VALUE!</v>
      </c>
      <c r="J59" s="32">
        <v>0</v>
      </c>
      <c r="L59" s="2" t="s">
        <v>6</v>
      </c>
    </row>
    <row r="60" spans="1:12" x14ac:dyDescent="0.25">
      <c r="A60" s="107" t="s">
        <v>72</v>
      </c>
      <c r="B60" s="108"/>
      <c r="C60" s="108"/>
      <c r="D60" s="108"/>
      <c r="E60" s="108"/>
      <c r="F60" s="29" t="e">
        <f xml:space="preserve"> SUMIF([1]Mensal!F13:F39,"Locações Diversas",[1]Mensal!G13:G39)</f>
        <v>#VALUE!</v>
      </c>
      <c r="G60" s="30">
        <v>0</v>
      </c>
      <c r="H60" s="31" t="e">
        <f t="shared" si="0"/>
        <v>#VALUE!</v>
      </c>
      <c r="I60" s="30" t="e">
        <f t="shared" si="1"/>
        <v>#VALUE!</v>
      </c>
      <c r="J60" s="32">
        <v>0</v>
      </c>
      <c r="L60" s="2" t="s">
        <v>6</v>
      </c>
    </row>
    <row r="61" spans="1:12" x14ac:dyDescent="0.25">
      <c r="A61" s="107" t="s">
        <v>73</v>
      </c>
      <c r="B61" s="108"/>
      <c r="C61" s="108"/>
      <c r="D61" s="108"/>
      <c r="E61" s="108"/>
      <c r="F61" s="29" t="e">
        <f xml:space="preserve"> SUMIF([1]Mensal!F13:F40,"Utilidade Pública",[1]Mensal!G13:G40)</f>
        <v>#VALUE!</v>
      </c>
      <c r="G61" s="30">
        <v>0</v>
      </c>
      <c r="H61" s="31" t="e">
        <f t="shared" si="0"/>
        <v>#VALUE!</v>
      </c>
      <c r="I61" s="30" t="e">
        <f t="shared" si="1"/>
        <v>#VALUE!</v>
      </c>
      <c r="J61" s="32">
        <v>0</v>
      </c>
      <c r="L61" s="2" t="s">
        <v>6</v>
      </c>
    </row>
    <row r="62" spans="1:12" x14ac:dyDescent="0.25">
      <c r="A62" s="107" t="s">
        <v>74</v>
      </c>
      <c r="B62" s="108"/>
      <c r="C62" s="108"/>
      <c r="D62" s="108"/>
      <c r="E62" s="108"/>
      <c r="F62" s="29" t="e">
        <f xml:space="preserve"> SUMIF([1]Mensal!F13:F41,"Combustível",[1]Mensal!G13:G41)</f>
        <v>#VALUE!</v>
      </c>
      <c r="G62" s="30">
        <v>0</v>
      </c>
      <c r="H62" s="31" t="e">
        <f t="shared" si="0"/>
        <v>#VALUE!</v>
      </c>
      <c r="I62" s="30" t="e">
        <f t="shared" si="1"/>
        <v>#VALUE!</v>
      </c>
      <c r="J62" s="32">
        <v>0</v>
      </c>
      <c r="L62" s="2" t="s">
        <v>6</v>
      </c>
    </row>
    <row r="63" spans="1:12" x14ac:dyDescent="0.25">
      <c r="A63" s="107" t="s">
        <v>75</v>
      </c>
      <c r="B63" s="108"/>
      <c r="C63" s="108"/>
      <c r="D63" s="108"/>
      <c r="E63" s="108"/>
      <c r="F63" s="29" t="e">
        <f xml:space="preserve"> SUMIF([1]Mensal!F13:F42,"Bens Materiais Permanentes",[1]Mensal!G13:G42)</f>
        <v>#VALUE!</v>
      </c>
      <c r="G63" s="30">
        <v>0</v>
      </c>
      <c r="H63" s="31" t="e">
        <f t="shared" si="0"/>
        <v>#VALUE!</v>
      </c>
      <c r="I63" s="30" t="e">
        <f t="shared" si="1"/>
        <v>#VALUE!</v>
      </c>
      <c r="J63" s="32">
        <v>0</v>
      </c>
      <c r="L63" s="2" t="s">
        <v>6</v>
      </c>
    </row>
    <row r="64" spans="1:12" x14ac:dyDescent="0.25">
      <c r="A64" s="107" t="s">
        <v>76</v>
      </c>
      <c r="B64" s="108"/>
      <c r="C64" s="108"/>
      <c r="D64" s="108"/>
      <c r="E64" s="108"/>
      <c r="F64" s="29" t="e">
        <f xml:space="preserve"> SUMIF([1]Mensal!F27:F43,"Obras",[1]Mensal!G27:G43)</f>
        <v>#VALUE!</v>
      </c>
      <c r="G64" s="30">
        <v>0</v>
      </c>
      <c r="H64" s="31" t="e">
        <f t="shared" si="0"/>
        <v>#VALUE!</v>
      </c>
      <c r="I64" s="30" t="e">
        <f t="shared" si="1"/>
        <v>#VALUE!</v>
      </c>
      <c r="J64" s="32">
        <v>0</v>
      </c>
      <c r="L64" s="2" t="s">
        <v>6</v>
      </c>
    </row>
    <row r="65" spans="1:12" x14ac:dyDescent="0.25">
      <c r="A65" s="107" t="s">
        <v>77</v>
      </c>
      <c r="B65" s="108"/>
      <c r="C65" s="108"/>
      <c r="D65" s="108"/>
      <c r="E65" s="108"/>
      <c r="F65" s="29">
        <v>0</v>
      </c>
      <c r="G65" s="30">
        <v>0</v>
      </c>
      <c r="H65" s="31">
        <f t="shared" si="0"/>
        <v>0</v>
      </c>
      <c r="I65" s="30">
        <f t="shared" si="1"/>
        <v>0</v>
      </c>
      <c r="J65" s="32">
        <v>0</v>
      </c>
      <c r="L65" s="2" t="s">
        <v>6</v>
      </c>
    </row>
    <row r="66" spans="1:12" x14ac:dyDescent="0.25">
      <c r="A66" s="107" t="s">
        <v>78</v>
      </c>
      <c r="B66" s="108"/>
      <c r="C66" s="108"/>
      <c r="D66" s="108"/>
      <c r="E66" s="108"/>
      <c r="F66" s="29" t="e">
        <f xml:space="preserve"> SUMIF([1]Mensal!F29:F45,"Transferências Entre Contas",[1]Mensal!G29:G45)</f>
        <v>#VALUE!</v>
      </c>
      <c r="G66" s="30">
        <v>0</v>
      </c>
      <c r="H66" s="31" t="e">
        <f t="shared" si="0"/>
        <v>#VALUE!</v>
      </c>
      <c r="I66" s="30">
        <v>0</v>
      </c>
      <c r="J66" s="32">
        <v>0</v>
      </c>
      <c r="L66" s="2" t="s">
        <v>6</v>
      </c>
    </row>
    <row r="67" spans="1:12" ht="15.75" thickBot="1" x14ac:dyDescent="0.3">
      <c r="A67" s="109" t="s">
        <v>79</v>
      </c>
      <c r="B67" s="110"/>
      <c r="C67" s="110"/>
      <c r="D67" s="110"/>
      <c r="E67" s="110"/>
      <c r="F67" s="33" t="e">
        <f>SUM(F49:F66)</f>
        <v>#VALUE!</v>
      </c>
      <c r="G67" s="33">
        <f t="shared" ref="G67:J67" si="2">SUM(G49:G66)</f>
        <v>0</v>
      </c>
      <c r="H67" s="34" t="e">
        <f t="shared" si="2"/>
        <v>#VALUE!</v>
      </c>
      <c r="I67" s="33" t="e">
        <f t="shared" si="2"/>
        <v>#VALUE!</v>
      </c>
      <c r="J67" s="35">
        <f t="shared" si="2"/>
        <v>0</v>
      </c>
      <c r="L67" s="2" t="s">
        <v>43</v>
      </c>
    </row>
    <row r="68" spans="1:12" ht="15.75" thickBot="1" x14ac:dyDescent="0.3">
      <c r="A68" s="36"/>
      <c r="B68" s="36"/>
      <c r="C68" s="36"/>
      <c r="D68" s="36"/>
      <c r="E68" s="36"/>
      <c r="F68" s="37"/>
      <c r="G68" s="37"/>
      <c r="H68" s="37"/>
      <c r="I68" s="37"/>
      <c r="J68" s="37"/>
    </row>
    <row r="69" spans="1:12" x14ac:dyDescent="0.25">
      <c r="A69" s="120" t="s">
        <v>55</v>
      </c>
      <c r="B69" s="121"/>
      <c r="C69" s="121"/>
      <c r="D69" s="121"/>
      <c r="E69" s="121"/>
      <c r="F69" s="121"/>
      <c r="G69" s="121"/>
      <c r="H69" s="121"/>
      <c r="I69" s="121"/>
      <c r="J69" s="122"/>
    </row>
    <row r="70" spans="1:12" x14ac:dyDescent="0.25">
      <c r="A70" s="123" t="s">
        <v>80</v>
      </c>
      <c r="B70" s="124"/>
      <c r="C70" s="124"/>
      <c r="D70" s="124"/>
      <c r="E70" s="124"/>
      <c r="F70" s="124"/>
      <c r="G70" s="124"/>
      <c r="H70" s="124"/>
      <c r="I70" s="124"/>
      <c r="J70" s="125"/>
    </row>
    <row r="71" spans="1:12" ht="72" x14ac:dyDescent="0.25">
      <c r="A71" s="126" t="s">
        <v>57</v>
      </c>
      <c r="B71" s="127"/>
      <c r="C71" s="127"/>
      <c r="D71" s="127"/>
      <c r="E71" s="127"/>
      <c r="F71" s="38" t="s">
        <v>58</v>
      </c>
      <c r="G71" s="38" t="s">
        <v>81</v>
      </c>
      <c r="H71" s="38" t="s">
        <v>82</v>
      </c>
      <c r="I71" s="38" t="s">
        <v>83</v>
      </c>
      <c r="J71" s="39" t="s">
        <v>62</v>
      </c>
    </row>
    <row r="72" spans="1:12" x14ac:dyDescent="0.25">
      <c r="A72" s="107" t="s">
        <v>63</v>
      </c>
      <c r="B72" s="108"/>
      <c r="C72" s="108"/>
      <c r="D72" s="108"/>
      <c r="E72" s="108"/>
      <c r="F72" s="30">
        <v>0</v>
      </c>
      <c r="G72" s="30">
        <v>0</v>
      </c>
      <c r="H72" s="31">
        <v>0</v>
      </c>
      <c r="I72" s="30">
        <f>G72+H72</f>
        <v>0</v>
      </c>
      <c r="J72" s="32">
        <v>0</v>
      </c>
      <c r="L72" s="2" t="s">
        <v>6</v>
      </c>
    </row>
    <row r="73" spans="1:12" x14ac:dyDescent="0.25">
      <c r="A73" s="107" t="s">
        <v>64</v>
      </c>
      <c r="B73" s="108"/>
      <c r="C73" s="108"/>
      <c r="D73" s="108"/>
      <c r="E73" s="108"/>
      <c r="F73" s="30">
        <v>0</v>
      </c>
      <c r="G73" s="30">
        <v>0</v>
      </c>
      <c r="H73" s="31">
        <v>0</v>
      </c>
      <c r="I73" s="30">
        <f t="shared" ref="I73:I88" si="3">G73+H73</f>
        <v>0</v>
      </c>
      <c r="J73" s="32">
        <v>0</v>
      </c>
      <c r="L73" s="2" t="s">
        <v>6</v>
      </c>
    </row>
    <row r="74" spans="1:12" x14ac:dyDescent="0.25">
      <c r="A74" s="107" t="s">
        <v>65</v>
      </c>
      <c r="B74" s="108"/>
      <c r="C74" s="108"/>
      <c r="D74" s="108"/>
      <c r="E74" s="108"/>
      <c r="F74" s="30">
        <v>0</v>
      </c>
      <c r="G74" s="30">
        <v>0</v>
      </c>
      <c r="H74" s="31">
        <v>0</v>
      </c>
      <c r="I74" s="30">
        <f t="shared" si="3"/>
        <v>0</v>
      </c>
      <c r="J74" s="32">
        <v>0</v>
      </c>
      <c r="L74" s="2" t="s">
        <v>6</v>
      </c>
    </row>
    <row r="75" spans="1:12" x14ac:dyDescent="0.25">
      <c r="A75" s="107" t="s">
        <v>66</v>
      </c>
      <c r="B75" s="108"/>
      <c r="C75" s="108"/>
      <c r="D75" s="108"/>
      <c r="E75" s="108"/>
      <c r="F75" s="30">
        <v>0</v>
      </c>
      <c r="G75" s="30">
        <v>0</v>
      </c>
      <c r="H75" s="31">
        <v>0</v>
      </c>
      <c r="I75" s="30">
        <f t="shared" si="3"/>
        <v>0</v>
      </c>
      <c r="J75" s="32">
        <v>0</v>
      </c>
      <c r="L75" s="2" t="s">
        <v>6</v>
      </c>
    </row>
    <row r="76" spans="1:12" x14ac:dyDescent="0.25">
      <c r="A76" s="107" t="s">
        <v>67</v>
      </c>
      <c r="B76" s="108"/>
      <c r="C76" s="108"/>
      <c r="D76" s="108"/>
      <c r="E76" s="108"/>
      <c r="F76" s="30">
        <v>0</v>
      </c>
      <c r="G76" s="30">
        <v>0</v>
      </c>
      <c r="H76" s="31">
        <v>0</v>
      </c>
      <c r="I76" s="30">
        <f t="shared" si="3"/>
        <v>0</v>
      </c>
      <c r="J76" s="32">
        <v>0</v>
      </c>
      <c r="L76" s="2" t="s">
        <v>6</v>
      </c>
    </row>
    <row r="77" spans="1:12" x14ac:dyDescent="0.25">
      <c r="A77" s="107" t="s">
        <v>68</v>
      </c>
      <c r="B77" s="108"/>
      <c r="C77" s="108"/>
      <c r="D77" s="108"/>
      <c r="E77" s="108"/>
      <c r="F77" s="30">
        <v>0</v>
      </c>
      <c r="G77" s="30">
        <v>0</v>
      </c>
      <c r="H77" s="31">
        <v>0</v>
      </c>
      <c r="I77" s="30">
        <f t="shared" si="3"/>
        <v>0</v>
      </c>
      <c r="J77" s="32">
        <v>0</v>
      </c>
      <c r="L77" s="2" t="s">
        <v>6</v>
      </c>
    </row>
    <row r="78" spans="1:12" x14ac:dyDescent="0.25">
      <c r="A78" s="107" t="s">
        <v>69</v>
      </c>
      <c r="B78" s="108"/>
      <c r="C78" s="108"/>
      <c r="D78" s="108"/>
      <c r="E78" s="108"/>
      <c r="F78" s="30">
        <v>0</v>
      </c>
      <c r="G78" s="30">
        <v>0</v>
      </c>
      <c r="H78" s="31">
        <v>0</v>
      </c>
      <c r="I78" s="30">
        <f t="shared" si="3"/>
        <v>0</v>
      </c>
      <c r="J78" s="32">
        <v>0</v>
      </c>
      <c r="L78" s="2" t="s">
        <v>6</v>
      </c>
    </row>
    <row r="79" spans="1:12" x14ac:dyDescent="0.25">
      <c r="A79" s="111" t="s">
        <v>84</v>
      </c>
      <c r="B79" s="112"/>
      <c r="C79" s="112"/>
      <c r="D79" s="112"/>
      <c r="E79" s="113"/>
      <c r="F79" s="30">
        <v>0</v>
      </c>
      <c r="G79" s="30">
        <v>0</v>
      </c>
      <c r="H79" s="31">
        <v>0</v>
      </c>
      <c r="I79" s="30">
        <f t="shared" si="3"/>
        <v>0</v>
      </c>
      <c r="J79" s="32">
        <v>0</v>
      </c>
      <c r="L79" s="2" t="s">
        <v>6</v>
      </c>
    </row>
    <row r="80" spans="1:12" x14ac:dyDescent="0.25">
      <c r="A80" s="114"/>
      <c r="B80" s="115"/>
      <c r="C80" s="115"/>
      <c r="D80" s="115"/>
      <c r="E80" s="116"/>
      <c r="F80" s="30">
        <v>0</v>
      </c>
      <c r="G80" s="30">
        <v>0</v>
      </c>
      <c r="H80" s="31">
        <v>0</v>
      </c>
      <c r="I80" s="30">
        <f t="shared" si="3"/>
        <v>0</v>
      </c>
      <c r="J80" s="32">
        <v>0</v>
      </c>
      <c r="L80" s="2" t="s">
        <v>6</v>
      </c>
    </row>
    <row r="81" spans="1:12" x14ac:dyDescent="0.25">
      <c r="A81" s="117"/>
      <c r="B81" s="118"/>
      <c r="C81" s="118"/>
      <c r="D81" s="118"/>
      <c r="E81" s="119"/>
      <c r="F81" s="30">
        <v>0</v>
      </c>
      <c r="G81" s="30">
        <v>0</v>
      </c>
      <c r="H81" s="31">
        <v>0</v>
      </c>
      <c r="I81" s="30">
        <f t="shared" si="3"/>
        <v>0</v>
      </c>
      <c r="J81" s="32">
        <v>0</v>
      </c>
      <c r="L81" s="2" t="s">
        <v>6</v>
      </c>
    </row>
    <row r="82" spans="1:12" x14ac:dyDescent="0.25">
      <c r="A82" s="107" t="s">
        <v>71</v>
      </c>
      <c r="B82" s="108"/>
      <c r="C82" s="108"/>
      <c r="D82" s="108"/>
      <c r="E82" s="108"/>
      <c r="F82" s="30">
        <v>0</v>
      </c>
      <c r="G82" s="30">
        <v>0</v>
      </c>
      <c r="H82" s="31">
        <v>0</v>
      </c>
      <c r="I82" s="30">
        <f t="shared" si="3"/>
        <v>0</v>
      </c>
      <c r="J82" s="32">
        <v>0</v>
      </c>
      <c r="L82" s="2" t="s">
        <v>6</v>
      </c>
    </row>
    <row r="83" spans="1:12" x14ac:dyDescent="0.25">
      <c r="A83" s="107" t="s">
        <v>72</v>
      </c>
      <c r="B83" s="108"/>
      <c r="C83" s="108"/>
      <c r="D83" s="108"/>
      <c r="E83" s="108"/>
      <c r="F83" s="30">
        <v>0</v>
      </c>
      <c r="G83" s="30">
        <v>0</v>
      </c>
      <c r="H83" s="31">
        <v>0</v>
      </c>
      <c r="I83" s="30">
        <f t="shared" si="3"/>
        <v>0</v>
      </c>
      <c r="J83" s="32">
        <v>0</v>
      </c>
      <c r="L83" s="2" t="s">
        <v>6</v>
      </c>
    </row>
    <row r="84" spans="1:12" x14ac:dyDescent="0.25">
      <c r="A84" s="107" t="s">
        <v>73</v>
      </c>
      <c r="B84" s="108"/>
      <c r="C84" s="108"/>
      <c r="D84" s="108"/>
      <c r="E84" s="108"/>
      <c r="F84" s="30">
        <v>0</v>
      </c>
      <c r="G84" s="30">
        <v>0</v>
      </c>
      <c r="H84" s="31">
        <v>0</v>
      </c>
      <c r="I84" s="30">
        <f t="shared" si="3"/>
        <v>0</v>
      </c>
      <c r="J84" s="32">
        <v>0</v>
      </c>
      <c r="L84" s="2" t="s">
        <v>6</v>
      </c>
    </row>
    <row r="85" spans="1:12" x14ac:dyDescent="0.25">
      <c r="A85" s="107" t="s">
        <v>74</v>
      </c>
      <c r="B85" s="108"/>
      <c r="C85" s="108"/>
      <c r="D85" s="108"/>
      <c r="E85" s="108"/>
      <c r="F85" s="30">
        <v>0</v>
      </c>
      <c r="G85" s="30">
        <v>0</v>
      </c>
      <c r="H85" s="31">
        <v>0</v>
      </c>
      <c r="I85" s="30">
        <f t="shared" si="3"/>
        <v>0</v>
      </c>
      <c r="J85" s="32">
        <v>0</v>
      </c>
      <c r="L85" s="2" t="s">
        <v>6</v>
      </c>
    </row>
    <row r="86" spans="1:12" x14ac:dyDescent="0.25">
      <c r="A86" s="107" t="s">
        <v>75</v>
      </c>
      <c r="B86" s="108"/>
      <c r="C86" s="108"/>
      <c r="D86" s="108"/>
      <c r="E86" s="108"/>
      <c r="F86" s="30">
        <v>0</v>
      </c>
      <c r="G86" s="30">
        <v>0</v>
      </c>
      <c r="H86" s="31">
        <v>0</v>
      </c>
      <c r="I86" s="30">
        <f t="shared" si="3"/>
        <v>0</v>
      </c>
      <c r="J86" s="32">
        <v>0</v>
      </c>
      <c r="L86" s="2" t="s">
        <v>6</v>
      </c>
    </row>
    <row r="87" spans="1:12" x14ac:dyDescent="0.25">
      <c r="A87" s="107" t="s">
        <v>76</v>
      </c>
      <c r="B87" s="108"/>
      <c r="C87" s="108"/>
      <c r="D87" s="108"/>
      <c r="E87" s="108"/>
      <c r="F87" s="30">
        <v>0</v>
      </c>
      <c r="G87" s="30">
        <v>0</v>
      </c>
      <c r="H87" s="31">
        <v>0</v>
      </c>
      <c r="I87" s="30">
        <f t="shared" si="3"/>
        <v>0</v>
      </c>
      <c r="J87" s="32">
        <v>0</v>
      </c>
      <c r="L87" s="2" t="s">
        <v>6</v>
      </c>
    </row>
    <row r="88" spans="1:12" x14ac:dyDescent="0.25">
      <c r="A88" s="107" t="s">
        <v>77</v>
      </c>
      <c r="B88" s="108"/>
      <c r="C88" s="108"/>
      <c r="D88" s="108"/>
      <c r="E88" s="108"/>
      <c r="F88" s="30">
        <v>0</v>
      </c>
      <c r="G88" s="30">
        <v>0</v>
      </c>
      <c r="H88" s="31">
        <v>0</v>
      </c>
      <c r="I88" s="30">
        <f t="shared" si="3"/>
        <v>0</v>
      </c>
      <c r="J88" s="32">
        <v>0</v>
      </c>
      <c r="L88" s="2" t="s">
        <v>6</v>
      </c>
    </row>
    <row r="89" spans="1:12" x14ac:dyDescent="0.25">
      <c r="A89" s="107" t="s">
        <v>78</v>
      </c>
      <c r="B89" s="108"/>
      <c r="C89" s="108"/>
      <c r="D89" s="108"/>
      <c r="E89" s="108"/>
      <c r="F89" s="30">
        <v>0</v>
      </c>
      <c r="G89" s="30">
        <v>0</v>
      </c>
      <c r="H89" s="31">
        <v>0</v>
      </c>
      <c r="I89" s="30">
        <v>0</v>
      </c>
      <c r="J89" s="32">
        <v>0</v>
      </c>
      <c r="L89" s="2" t="s">
        <v>6</v>
      </c>
    </row>
    <row r="90" spans="1:12" ht="15.75" thickBot="1" x14ac:dyDescent="0.3">
      <c r="A90" s="109" t="s">
        <v>79</v>
      </c>
      <c r="B90" s="110"/>
      <c r="C90" s="110"/>
      <c r="D90" s="110"/>
      <c r="E90" s="110"/>
      <c r="F90" s="33">
        <f>I90</f>
        <v>0</v>
      </c>
      <c r="G90" s="33">
        <f t="shared" ref="G90:J90" si="4">SUM(G72:G89)</f>
        <v>0</v>
      </c>
      <c r="H90" s="34">
        <f t="shared" si="4"/>
        <v>0</v>
      </c>
      <c r="I90" s="33">
        <f t="shared" si="4"/>
        <v>0</v>
      </c>
      <c r="J90" s="35">
        <f t="shared" si="4"/>
        <v>0</v>
      </c>
      <c r="L90" s="2" t="s">
        <v>85</v>
      </c>
    </row>
    <row r="91" spans="1:12" x14ac:dyDescent="0.25">
      <c r="A91" s="40"/>
      <c r="B91" s="40"/>
      <c r="C91" s="40"/>
      <c r="D91" s="40"/>
      <c r="E91" s="40"/>
      <c r="F91" s="41"/>
      <c r="G91" s="41"/>
      <c r="H91" s="41"/>
      <c r="I91" s="41"/>
      <c r="J91" s="41"/>
    </row>
    <row r="92" spans="1:12" x14ac:dyDescent="0.25">
      <c r="A92" s="94" t="s">
        <v>86</v>
      </c>
      <c r="B92" s="94"/>
      <c r="C92" s="94"/>
      <c r="D92" s="94"/>
      <c r="E92" s="94"/>
      <c r="F92" s="94"/>
      <c r="G92" s="94"/>
      <c r="H92" s="94"/>
      <c r="I92" s="94"/>
      <c r="J92" s="94"/>
    </row>
    <row r="93" spans="1:12" x14ac:dyDescent="0.25">
      <c r="A93" s="94" t="s">
        <v>87</v>
      </c>
      <c r="B93" s="94"/>
      <c r="C93" s="94"/>
      <c r="D93" s="94"/>
      <c r="E93" s="94"/>
      <c r="F93" s="94"/>
      <c r="G93" s="94"/>
      <c r="H93" s="94"/>
      <c r="I93" s="94"/>
      <c r="J93" s="94"/>
    </row>
    <row r="94" spans="1:12" x14ac:dyDescent="0.25">
      <c r="A94" s="94" t="s">
        <v>88</v>
      </c>
      <c r="B94" s="94"/>
      <c r="C94" s="94"/>
      <c r="D94" s="94"/>
      <c r="E94" s="94"/>
      <c r="F94" s="94"/>
      <c r="G94" s="94"/>
      <c r="H94" s="94"/>
      <c r="I94" s="94"/>
      <c r="J94" s="94"/>
    </row>
    <row r="95" spans="1:12" x14ac:dyDescent="0.25">
      <c r="A95" s="94" t="s">
        <v>89</v>
      </c>
      <c r="B95" s="94"/>
      <c r="C95" s="94"/>
      <c r="D95" s="94"/>
      <c r="E95" s="94"/>
      <c r="F95" s="94"/>
      <c r="G95" s="94"/>
      <c r="H95" s="94"/>
      <c r="I95" s="94"/>
      <c r="J95" s="94"/>
    </row>
    <row r="96" spans="1:12" ht="21" customHeight="1" x14ac:dyDescent="0.25">
      <c r="A96" s="95" t="s">
        <v>90</v>
      </c>
      <c r="B96" s="96"/>
      <c r="C96" s="96"/>
      <c r="D96" s="96"/>
      <c r="E96" s="96"/>
      <c r="F96" s="96"/>
      <c r="G96" s="96"/>
      <c r="H96" s="96"/>
      <c r="I96" s="96"/>
      <c r="J96" s="96"/>
    </row>
    <row r="97" spans="1:12" ht="41.1" customHeight="1" x14ac:dyDescent="0.25">
      <c r="A97" s="97" t="s">
        <v>91</v>
      </c>
      <c r="B97" s="97"/>
      <c r="C97" s="97"/>
      <c r="D97" s="97"/>
      <c r="E97" s="97"/>
      <c r="F97" s="97"/>
      <c r="G97" s="97"/>
      <c r="H97" s="97"/>
      <c r="I97" s="97"/>
      <c r="J97" s="97"/>
    </row>
    <row r="98" spans="1:12" ht="15.75" thickBot="1" x14ac:dyDescent="0.3">
      <c r="A98" s="98" t="s">
        <v>92</v>
      </c>
      <c r="B98" s="98"/>
      <c r="C98" s="98"/>
      <c r="D98" s="98"/>
      <c r="E98" s="98"/>
      <c r="F98" s="98"/>
      <c r="G98" s="98"/>
      <c r="H98" s="98"/>
      <c r="I98" s="98"/>
      <c r="J98" s="98"/>
    </row>
    <row r="99" spans="1:12" ht="15.75" thickBot="1" x14ac:dyDescent="0.3">
      <c r="A99" s="99" t="s">
        <v>93</v>
      </c>
      <c r="B99" s="100"/>
      <c r="C99" s="100"/>
      <c r="D99" s="100"/>
      <c r="E99" s="100"/>
      <c r="F99" s="100"/>
      <c r="G99" s="100"/>
      <c r="H99" s="100"/>
      <c r="I99" s="100"/>
      <c r="J99" s="101"/>
    </row>
    <row r="100" spans="1:12" x14ac:dyDescent="0.25">
      <c r="A100" s="102" t="s">
        <v>94</v>
      </c>
      <c r="B100" s="103"/>
      <c r="C100" s="103"/>
      <c r="D100" s="103"/>
      <c r="E100" s="103"/>
      <c r="F100" s="103"/>
      <c r="G100" s="103"/>
      <c r="H100" s="103"/>
      <c r="I100" s="104"/>
      <c r="J100" s="42">
        <f>I38</f>
        <v>37682.78</v>
      </c>
      <c r="L100" s="2" t="s">
        <v>85</v>
      </c>
    </row>
    <row r="101" spans="1:12" ht="15.75" customHeight="1" x14ac:dyDescent="0.25">
      <c r="A101" s="88" t="s">
        <v>95</v>
      </c>
      <c r="B101" s="89"/>
      <c r="C101" s="89"/>
      <c r="D101" s="89"/>
      <c r="E101" s="89"/>
      <c r="F101" s="89"/>
      <c r="G101" s="89"/>
      <c r="H101" s="89"/>
      <c r="I101" s="105"/>
      <c r="J101" s="43" t="e">
        <f>F67+F90</f>
        <v>#VALUE!</v>
      </c>
      <c r="L101" s="2" t="s">
        <v>85</v>
      </c>
    </row>
    <row r="102" spans="1:12" ht="15.75" customHeight="1" x14ac:dyDescent="0.25">
      <c r="A102" s="88" t="s">
        <v>96</v>
      </c>
      <c r="B102" s="89"/>
      <c r="C102" s="89"/>
      <c r="D102" s="89"/>
      <c r="E102" s="89"/>
      <c r="F102" s="89"/>
      <c r="G102" s="89"/>
      <c r="H102" s="89"/>
      <c r="I102" s="105"/>
      <c r="J102" s="43">
        <f>H37-H90</f>
        <v>0</v>
      </c>
      <c r="L102" s="2" t="s">
        <v>85</v>
      </c>
    </row>
    <row r="103" spans="1:12" ht="15.75" customHeight="1" x14ac:dyDescent="0.25">
      <c r="A103" s="88" t="s">
        <v>97</v>
      </c>
      <c r="B103" s="89"/>
      <c r="C103" s="89"/>
      <c r="D103" s="89"/>
      <c r="E103" s="89"/>
      <c r="F103" s="89"/>
      <c r="G103" s="89"/>
      <c r="H103" s="89"/>
      <c r="I103" s="105"/>
      <c r="J103" s="43" t="e">
        <f>I36-H67-J104</f>
        <v>#VALUE!</v>
      </c>
      <c r="L103" s="2" t="s">
        <v>85</v>
      </c>
    </row>
    <row r="104" spans="1:12" ht="15.75" customHeight="1" x14ac:dyDescent="0.25">
      <c r="A104" s="88" t="s">
        <v>98</v>
      </c>
      <c r="B104" s="89"/>
      <c r="C104" s="89"/>
      <c r="D104" s="89"/>
      <c r="E104" s="89"/>
      <c r="F104" s="89"/>
      <c r="G104" s="89"/>
      <c r="H104" s="89"/>
      <c r="I104" s="105"/>
      <c r="J104" s="43">
        <v>0</v>
      </c>
      <c r="L104" s="2" t="s">
        <v>6</v>
      </c>
    </row>
    <row r="105" spans="1:12" ht="15.75" customHeight="1" x14ac:dyDescent="0.25">
      <c r="A105" s="88" t="s">
        <v>99</v>
      </c>
      <c r="B105" s="89"/>
      <c r="C105" s="89"/>
      <c r="D105" s="89"/>
      <c r="E105" s="89"/>
      <c r="F105" s="89"/>
      <c r="G105" s="89"/>
      <c r="H105" s="89"/>
      <c r="I105" s="105"/>
      <c r="J105" s="43">
        <f>H37-I90</f>
        <v>0</v>
      </c>
      <c r="L105" s="2" t="s">
        <v>85</v>
      </c>
    </row>
    <row r="106" spans="1:12" ht="15.75" customHeight="1" x14ac:dyDescent="0.25">
      <c r="A106" s="90" t="s">
        <v>100</v>
      </c>
      <c r="B106" s="91"/>
      <c r="C106" s="91"/>
      <c r="D106" s="91"/>
      <c r="E106" s="91"/>
      <c r="F106" s="91"/>
      <c r="G106" s="91"/>
      <c r="H106" s="91"/>
      <c r="I106" s="105"/>
      <c r="J106" s="44" t="e">
        <f>I36-H67</f>
        <v>#VALUE!</v>
      </c>
      <c r="L106" s="2" t="s">
        <v>85</v>
      </c>
    </row>
    <row r="107" spans="1:12" ht="15.75" customHeight="1" thickBot="1" x14ac:dyDescent="0.3">
      <c r="A107" s="90" t="s">
        <v>101</v>
      </c>
      <c r="B107" s="91"/>
      <c r="C107" s="91"/>
      <c r="D107" s="91"/>
      <c r="E107" s="91"/>
      <c r="F107" s="91"/>
      <c r="G107" s="91"/>
      <c r="H107" s="91"/>
      <c r="I107" s="106"/>
      <c r="J107" s="45" t="e">
        <f>SUM(J106,J105)</f>
        <v>#VALUE!</v>
      </c>
      <c r="L107" s="2" t="s">
        <v>85</v>
      </c>
    </row>
    <row r="108" spans="1:12" ht="66" customHeight="1" x14ac:dyDescent="0.25">
      <c r="A108" s="92" t="s">
        <v>102</v>
      </c>
      <c r="B108" s="92"/>
      <c r="C108" s="92"/>
      <c r="D108" s="92"/>
      <c r="E108" s="92"/>
      <c r="F108" s="92"/>
      <c r="G108" s="92"/>
      <c r="H108" s="92"/>
      <c r="I108" s="92"/>
      <c r="J108" s="92"/>
    </row>
    <row r="109" spans="1:12" ht="15.75" x14ac:dyDescent="0.25">
      <c r="A109" s="93" t="s">
        <v>103</v>
      </c>
      <c r="B109" s="93"/>
      <c r="C109" s="93"/>
      <c r="D109" s="93"/>
      <c r="E109" s="93"/>
      <c r="F109" s="93"/>
      <c r="G109" s="93"/>
      <c r="H109" s="93"/>
      <c r="I109" s="93"/>
      <c r="J109" s="93"/>
      <c r="L109" s="2" t="s">
        <v>6</v>
      </c>
    </row>
    <row r="110" spans="1:12" x14ac:dyDescent="0.25">
      <c r="A110" s="46" t="s">
        <v>104</v>
      </c>
      <c r="B110" s="46"/>
      <c r="C110" s="46"/>
      <c r="D110" s="46"/>
      <c r="E110" s="46"/>
      <c r="F110" s="46"/>
      <c r="G110" s="46"/>
      <c r="H110" s="46"/>
      <c r="I110" s="46"/>
      <c r="J110" s="46"/>
    </row>
    <row r="111" spans="1:12" x14ac:dyDescent="0.25">
      <c r="A111" s="46"/>
      <c r="B111" s="46"/>
      <c r="C111" s="46"/>
      <c r="D111" s="46"/>
      <c r="E111" s="46"/>
      <c r="F111" s="46"/>
      <c r="G111" s="46"/>
      <c r="H111" s="46"/>
      <c r="I111" s="46"/>
      <c r="J111" s="46"/>
    </row>
    <row r="112" spans="1:12" x14ac:dyDescent="0.25">
      <c r="A112" s="46"/>
      <c r="B112" s="46"/>
      <c r="C112" s="46"/>
      <c r="D112" s="46"/>
      <c r="E112" s="46"/>
      <c r="F112" s="46"/>
      <c r="G112" s="46"/>
      <c r="H112" s="46"/>
      <c r="I112" s="46"/>
      <c r="J112" s="46"/>
    </row>
    <row r="113" spans="1:10" ht="15.75" x14ac:dyDescent="0.25">
      <c r="A113" s="84" t="s">
        <v>105</v>
      </c>
      <c r="B113" s="85"/>
      <c r="C113" s="85"/>
      <c r="D113" s="85"/>
      <c r="E113" s="85"/>
      <c r="F113" s="85"/>
      <c r="G113" s="85"/>
      <c r="H113" s="85"/>
      <c r="I113" s="85"/>
      <c r="J113" s="85"/>
    </row>
    <row r="114" spans="1:10" ht="15.75" x14ac:dyDescent="0.25">
      <c r="A114" s="85" t="str">
        <f>E8</f>
        <v>JULIANA SOARES</v>
      </c>
      <c r="B114" s="85"/>
      <c r="C114" s="85"/>
      <c r="D114" s="85"/>
      <c r="E114" s="85"/>
      <c r="F114" s="85"/>
      <c r="G114" s="85"/>
      <c r="H114" s="85"/>
      <c r="I114" s="85"/>
      <c r="J114" s="85"/>
    </row>
    <row r="115" spans="1:10" ht="15.75" x14ac:dyDescent="0.25">
      <c r="A115" s="85" t="s">
        <v>106</v>
      </c>
      <c r="B115" s="85"/>
      <c r="C115" s="85"/>
      <c r="D115" s="85"/>
      <c r="E115" s="85"/>
      <c r="F115" s="85"/>
      <c r="G115" s="85"/>
      <c r="H115" s="85"/>
      <c r="I115" s="85"/>
      <c r="J115" s="85"/>
    </row>
    <row r="119" spans="1:10" x14ac:dyDescent="0.25">
      <c r="A119" s="86" t="s">
        <v>107</v>
      </c>
      <c r="B119" s="86"/>
      <c r="C119" s="86"/>
      <c r="D119" s="86"/>
      <c r="E119" s="86"/>
      <c r="F119" s="86"/>
    </row>
    <row r="123" spans="1:10" x14ac:dyDescent="0.25">
      <c r="A123" s="47"/>
      <c r="B123" s="47"/>
      <c r="F123" s="48"/>
      <c r="G123" s="47"/>
      <c r="I123" s="49"/>
      <c r="J123" s="47"/>
    </row>
    <row r="124" spans="1:10" x14ac:dyDescent="0.25">
      <c r="A124" s="50" t="s">
        <v>108</v>
      </c>
      <c r="B124" s="50"/>
      <c r="F124" s="87" t="s">
        <v>109</v>
      </c>
      <c r="G124" s="87"/>
      <c r="I124" s="82" t="s">
        <v>110</v>
      </c>
      <c r="J124" s="82"/>
    </row>
    <row r="125" spans="1:10" x14ac:dyDescent="0.25">
      <c r="A125" s="47" t="s">
        <v>111</v>
      </c>
      <c r="B125" s="47"/>
      <c r="F125" s="81" t="s">
        <v>112</v>
      </c>
      <c r="G125" s="81"/>
      <c r="I125" s="82" t="s">
        <v>113</v>
      </c>
      <c r="J125" s="82"/>
    </row>
    <row r="126" spans="1:10" x14ac:dyDescent="0.25">
      <c r="I126" s="83"/>
      <c r="J126" s="83"/>
    </row>
  </sheetData>
  <mergeCells count="173">
    <mergeCell ref="A2:J2"/>
    <mergeCell ref="L2:O2"/>
    <mergeCell ref="A4:D4"/>
    <mergeCell ref="E4:J4"/>
    <mergeCell ref="A5:D5"/>
    <mergeCell ref="E5:J5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F125:G125"/>
    <mergeCell ref="I125:J125"/>
    <mergeCell ref="I126:J126"/>
    <mergeCell ref="A113:J113"/>
    <mergeCell ref="A114:J114"/>
    <mergeCell ref="A115:J115"/>
    <mergeCell ref="A119:F119"/>
    <mergeCell ref="F124:G124"/>
    <mergeCell ref="I124:J124"/>
  </mergeCells>
  <pageMargins left="0.25" right="0.25" top="0.75" bottom="0.75" header="0.3" footer="0.3"/>
  <pageSetup paperSize="9" scale="85" orientation="landscape" verticalDpi="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3"/>
  <sheetViews>
    <sheetView topLeftCell="A11" zoomScale="120" zoomScaleNormal="120" workbookViewId="0">
      <selection activeCell="F30" sqref="F30:F35"/>
    </sheetView>
  </sheetViews>
  <sheetFormatPr defaultRowHeight="12.75" x14ac:dyDescent="0.2"/>
  <cols>
    <col min="1" max="1" width="18.5703125" style="52" customWidth="1"/>
    <col min="2" max="2" width="9.42578125" style="52" customWidth="1"/>
    <col min="3" max="3" width="11.7109375" style="52" customWidth="1"/>
    <col min="4" max="4" width="21.140625" style="52" customWidth="1"/>
    <col min="5" max="5" width="11.42578125" style="52" customWidth="1"/>
    <col min="6" max="6" width="22.5703125" style="52" customWidth="1"/>
    <col min="7" max="7" width="22.5703125" style="53" customWidth="1"/>
    <col min="8" max="8" width="10.140625" style="52" bestFit="1" customWidth="1"/>
    <col min="9" max="16384" width="9.140625" style="52"/>
  </cols>
  <sheetData>
    <row r="1" spans="1:8" ht="12.75" customHeight="1" x14ac:dyDescent="0.2">
      <c r="A1" s="217"/>
      <c r="B1" s="217"/>
      <c r="C1" s="217"/>
      <c r="D1" s="217"/>
      <c r="E1" s="217"/>
      <c r="F1" s="217"/>
      <c r="G1" s="217"/>
    </row>
    <row r="2" spans="1:8" ht="12.75" customHeight="1" x14ac:dyDescent="0.2">
      <c r="A2" s="217"/>
      <c r="B2" s="217"/>
      <c r="C2" s="217"/>
      <c r="D2" s="217"/>
      <c r="E2" s="217"/>
      <c r="F2" s="217"/>
      <c r="G2" s="217"/>
    </row>
    <row r="3" spans="1:8" ht="12.75" customHeight="1" x14ac:dyDescent="0.2">
      <c r="A3" s="217"/>
      <c r="B3" s="217"/>
      <c r="C3" s="217"/>
      <c r="D3" s="217"/>
      <c r="E3" s="217"/>
      <c r="F3" s="217"/>
      <c r="G3" s="217"/>
    </row>
    <row r="4" spans="1:8" ht="12.75" customHeight="1" x14ac:dyDescent="0.2">
      <c r="A4" s="217"/>
      <c r="B4" s="217"/>
      <c r="C4" s="217"/>
      <c r="D4" s="217"/>
      <c r="E4" s="217"/>
      <c r="F4" s="217"/>
      <c r="G4" s="217"/>
    </row>
    <row r="5" spans="1:8" ht="12.75" customHeight="1" x14ac:dyDescent="0.2">
      <c r="A5" s="217"/>
      <c r="B5" s="217"/>
      <c r="C5" s="217"/>
      <c r="D5" s="217"/>
      <c r="E5" s="217"/>
      <c r="F5" s="217"/>
      <c r="G5" s="217"/>
    </row>
    <row r="6" spans="1:8" ht="11.25" customHeight="1" x14ac:dyDescent="0.2">
      <c r="A6" s="217"/>
      <c r="B6" s="217"/>
      <c r="C6" s="217"/>
      <c r="D6" s="217"/>
      <c r="E6" s="217"/>
      <c r="F6" s="217"/>
      <c r="G6" s="217"/>
    </row>
    <row r="7" spans="1:8" ht="9.75" hidden="1" customHeight="1" x14ac:dyDescent="0.2">
      <c r="A7" s="217"/>
      <c r="B7" s="217"/>
      <c r="C7" s="217"/>
      <c r="D7" s="217"/>
      <c r="E7" s="217"/>
      <c r="F7" s="217"/>
      <c r="G7" s="217"/>
    </row>
    <row r="8" spans="1:8" ht="9" customHeight="1" x14ac:dyDescent="0.2"/>
    <row r="9" spans="1:8" s="56" customFormat="1" ht="6.75" customHeight="1" x14ac:dyDescent="0.15">
      <c r="A9" s="54"/>
      <c r="B9" s="54"/>
      <c r="C9" s="54"/>
      <c r="D9" s="54"/>
      <c r="E9" s="54"/>
      <c r="F9" s="54"/>
      <c r="G9" s="55"/>
    </row>
    <row r="10" spans="1:8" ht="21" customHeight="1" x14ac:dyDescent="0.2">
      <c r="A10" s="226" t="s">
        <v>114</v>
      </c>
      <c r="B10" s="227"/>
      <c r="C10" s="227"/>
      <c r="D10" s="227"/>
      <c r="E10" s="227"/>
      <c r="F10" s="227"/>
      <c r="G10" s="228"/>
    </row>
    <row r="11" spans="1:8" s="58" customFormat="1" ht="12.75" customHeight="1" x14ac:dyDescent="0.2">
      <c r="A11" s="229" t="s">
        <v>115</v>
      </c>
      <c r="B11" s="231" t="s">
        <v>116</v>
      </c>
      <c r="C11" s="232"/>
      <c r="D11" s="235" t="s">
        <v>117</v>
      </c>
      <c r="E11" s="236"/>
      <c r="F11" s="229" t="s">
        <v>118</v>
      </c>
      <c r="G11" s="239"/>
      <c r="H11" s="57"/>
    </row>
    <row r="12" spans="1:8" s="58" customFormat="1" ht="12.75" customHeight="1" x14ac:dyDescent="0.2">
      <c r="A12" s="230"/>
      <c r="B12" s="233"/>
      <c r="C12" s="234"/>
      <c r="D12" s="237"/>
      <c r="E12" s="238"/>
      <c r="F12" s="230"/>
      <c r="G12" s="240"/>
    </row>
    <row r="13" spans="1:8" x14ac:dyDescent="0.2">
      <c r="A13" s="59">
        <v>45477</v>
      </c>
      <c r="B13" s="218" t="s">
        <v>119</v>
      </c>
      <c r="C13" s="219"/>
      <c r="D13" s="220" t="s">
        <v>120</v>
      </c>
      <c r="E13" s="221"/>
      <c r="F13" s="61" t="s">
        <v>121</v>
      </c>
      <c r="G13" s="62">
        <v>3100.86</v>
      </c>
    </row>
    <row r="14" spans="1:8" x14ac:dyDescent="0.2">
      <c r="A14" s="63">
        <v>45477</v>
      </c>
      <c r="B14" s="218" t="s">
        <v>119</v>
      </c>
      <c r="C14" s="219"/>
      <c r="D14" s="220" t="s">
        <v>122</v>
      </c>
      <c r="E14" s="221"/>
      <c r="F14" s="61" t="s">
        <v>121</v>
      </c>
      <c r="G14" s="64">
        <v>3474.51</v>
      </c>
    </row>
    <row r="15" spans="1:8" s="58" customFormat="1" ht="12.75" customHeight="1" x14ac:dyDescent="0.2">
      <c r="A15" s="63">
        <v>45477</v>
      </c>
      <c r="B15" s="218" t="s">
        <v>119</v>
      </c>
      <c r="C15" s="219"/>
      <c r="D15" s="220" t="s">
        <v>123</v>
      </c>
      <c r="E15" s="221"/>
      <c r="F15" s="61" t="s">
        <v>121</v>
      </c>
      <c r="G15" s="65">
        <v>1630.22</v>
      </c>
    </row>
    <row r="16" spans="1:8" x14ac:dyDescent="0.2">
      <c r="A16" s="66">
        <v>45489</v>
      </c>
      <c r="B16" s="218" t="s">
        <v>124</v>
      </c>
      <c r="C16" s="219"/>
      <c r="D16" s="224" t="s">
        <v>125</v>
      </c>
      <c r="E16" s="225"/>
      <c r="F16" s="60" t="s">
        <v>126</v>
      </c>
      <c r="G16" s="65">
        <v>54.43</v>
      </c>
    </row>
    <row r="17" spans="1:7" s="58" customFormat="1" ht="12.75" customHeight="1" x14ac:dyDescent="0.2">
      <c r="A17" s="63">
        <v>45489</v>
      </c>
      <c r="B17" s="222" t="s">
        <v>127</v>
      </c>
      <c r="C17" s="223"/>
      <c r="D17" s="224" t="s">
        <v>128</v>
      </c>
      <c r="E17" s="225"/>
      <c r="F17" s="60" t="s">
        <v>126</v>
      </c>
      <c r="G17" s="64">
        <v>200.21</v>
      </c>
    </row>
    <row r="18" spans="1:7" s="58" customFormat="1" ht="12.75" customHeight="1" x14ac:dyDescent="0.2">
      <c r="A18" s="59">
        <v>45489</v>
      </c>
      <c r="B18" s="218" t="s">
        <v>129</v>
      </c>
      <c r="C18" s="219"/>
      <c r="D18" s="220" t="s">
        <v>130</v>
      </c>
      <c r="E18" s="221"/>
      <c r="F18" s="60" t="s">
        <v>131</v>
      </c>
      <c r="G18" s="62">
        <v>240</v>
      </c>
    </row>
    <row r="19" spans="1:7" ht="13.5" customHeight="1" x14ac:dyDescent="0.2">
      <c r="A19" s="59">
        <v>45489</v>
      </c>
      <c r="B19" s="218" t="s">
        <v>132</v>
      </c>
      <c r="C19" s="219"/>
      <c r="D19" s="220" t="s">
        <v>133</v>
      </c>
      <c r="E19" s="221"/>
      <c r="F19" s="61" t="s">
        <v>126</v>
      </c>
      <c r="G19" s="62">
        <v>356.71</v>
      </c>
    </row>
    <row r="20" spans="1:7" x14ac:dyDescent="0.2">
      <c r="A20" s="66">
        <v>45489</v>
      </c>
      <c r="B20" s="218" t="s">
        <v>134</v>
      </c>
      <c r="C20" s="219"/>
      <c r="D20" s="220" t="s">
        <v>123</v>
      </c>
      <c r="E20" s="221"/>
      <c r="F20" s="61" t="s">
        <v>121</v>
      </c>
      <c r="G20" s="65">
        <v>1048.3399999999999</v>
      </c>
    </row>
    <row r="21" spans="1:7" x14ac:dyDescent="0.2">
      <c r="A21" s="66">
        <v>45489</v>
      </c>
      <c r="B21" s="218" t="s">
        <v>135</v>
      </c>
      <c r="C21" s="219"/>
      <c r="D21" s="224" t="s">
        <v>130</v>
      </c>
      <c r="E21" s="225"/>
      <c r="F21" s="61" t="s">
        <v>131</v>
      </c>
      <c r="G21" s="65">
        <v>240</v>
      </c>
    </row>
    <row r="22" spans="1:7" s="58" customFormat="1" ht="12.75" customHeight="1" x14ac:dyDescent="0.2">
      <c r="A22" s="59">
        <v>45489</v>
      </c>
      <c r="B22" s="222" t="s">
        <v>136</v>
      </c>
      <c r="C22" s="223"/>
      <c r="D22" s="224" t="s">
        <v>137</v>
      </c>
      <c r="E22" s="225"/>
      <c r="F22" s="61" t="s">
        <v>131</v>
      </c>
      <c r="G22" s="62">
        <v>250</v>
      </c>
    </row>
    <row r="23" spans="1:7" x14ac:dyDescent="0.2">
      <c r="A23" s="67">
        <v>45489</v>
      </c>
      <c r="B23" s="218" t="s">
        <v>138</v>
      </c>
      <c r="C23" s="219"/>
      <c r="D23" s="220" t="s">
        <v>137</v>
      </c>
      <c r="E23" s="221"/>
      <c r="F23" s="61" t="s">
        <v>131</v>
      </c>
      <c r="G23" s="64">
        <v>150.06</v>
      </c>
    </row>
    <row r="24" spans="1:7" x14ac:dyDescent="0.2">
      <c r="A24" s="67">
        <v>45489</v>
      </c>
      <c r="B24" s="218" t="s">
        <v>139</v>
      </c>
      <c r="C24" s="219"/>
      <c r="D24" s="220" t="s">
        <v>140</v>
      </c>
      <c r="E24" s="221"/>
      <c r="F24" s="60" t="s">
        <v>141</v>
      </c>
      <c r="G24" s="64">
        <v>284.58</v>
      </c>
    </row>
    <row r="25" spans="1:7" s="58" customFormat="1" ht="12.75" customHeight="1" x14ac:dyDescent="0.2">
      <c r="A25" s="63">
        <v>45489</v>
      </c>
      <c r="B25" s="218" t="s">
        <v>142</v>
      </c>
      <c r="C25" s="219"/>
      <c r="D25" s="220" t="s">
        <v>143</v>
      </c>
      <c r="E25" s="221"/>
      <c r="F25" s="60" t="s">
        <v>141</v>
      </c>
      <c r="G25" s="64">
        <v>219.86</v>
      </c>
    </row>
    <row r="26" spans="1:7" x14ac:dyDescent="0.2">
      <c r="A26" s="66">
        <v>45489</v>
      </c>
      <c r="B26" s="218" t="s">
        <v>144</v>
      </c>
      <c r="C26" s="219"/>
      <c r="D26" s="220" t="s">
        <v>145</v>
      </c>
      <c r="E26" s="221"/>
      <c r="F26" s="61" t="s">
        <v>131</v>
      </c>
      <c r="G26" s="65">
        <v>4500</v>
      </c>
    </row>
    <row r="27" spans="1:7" s="58" customFormat="1" ht="12.75" customHeight="1" x14ac:dyDescent="0.2">
      <c r="A27" s="59">
        <v>45489</v>
      </c>
      <c r="B27" s="218" t="s">
        <v>146</v>
      </c>
      <c r="C27" s="219"/>
      <c r="D27" s="220" t="s">
        <v>147</v>
      </c>
      <c r="E27" s="221"/>
      <c r="F27" s="61" t="s">
        <v>131</v>
      </c>
      <c r="G27" s="65">
        <v>1238</v>
      </c>
    </row>
    <row r="28" spans="1:7" x14ac:dyDescent="0.2">
      <c r="A28" s="63">
        <v>45491</v>
      </c>
      <c r="B28" s="218" t="s">
        <v>148</v>
      </c>
      <c r="C28" s="219"/>
      <c r="D28" s="220" t="s">
        <v>149</v>
      </c>
      <c r="E28" s="221"/>
      <c r="F28" s="61" t="s">
        <v>121</v>
      </c>
      <c r="G28" s="64">
        <v>3506.2</v>
      </c>
    </row>
    <row r="29" spans="1:7" x14ac:dyDescent="0.2">
      <c r="A29" s="63">
        <v>45502</v>
      </c>
      <c r="B29" s="218" t="s">
        <v>148</v>
      </c>
      <c r="C29" s="219"/>
      <c r="D29" s="216" t="s">
        <v>150</v>
      </c>
      <c r="E29" s="216"/>
      <c r="F29" s="61" t="s">
        <v>121</v>
      </c>
      <c r="G29" s="64">
        <v>780.1</v>
      </c>
    </row>
    <row r="30" spans="1:7" ht="11.25" customHeight="1" x14ac:dyDescent="0.2">
      <c r="A30" s="68"/>
      <c r="B30" s="215"/>
      <c r="C30" s="215"/>
      <c r="D30" s="216"/>
      <c r="E30" s="216"/>
      <c r="F30" s="69"/>
      <c r="G30" s="70"/>
    </row>
    <row r="31" spans="1:7" ht="11.25" customHeight="1" x14ac:dyDescent="0.2">
      <c r="A31" s="71" t="s">
        <v>79</v>
      </c>
      <c r="B31" s="72"/>
      <c r="C31" s="72"/>
      <c r="D31" s="72"/>
      <c r="E31" s="72"/>
      <c r="F31" s="73"/>
      <c r="G31" s="74">
        <f>SUM(G13:G30)</f>
        <v>21274.079999999998</v>
      </c>
    </row>
    <row r="32" spans="1:7" ht="11.25" customHeight="1" x14ac:dyDescent="0.2">
      <c r="A32" s="75"/>
      <c r="B32" s="75"/>
      <c r="C32" s="75"/>
      <c r="D32" s="75"/>
      <c r="E32" s="75"/>
      <c r="F32" s="75"/>
      <c r="G32" s="76"/>
    </row>
    <row r="33" spans="1:7" ht="11.25" customHeight="1" x14ac:dyDescent="0.2">
      <c r="A33" s="75"/>
      <c r="B33" s="75"/>
      <c r="C33" s="75"/>
      <c r="D33" s="75"/>
      <c r="E33" s="75"/>
      <c r="F33" s="75"/>
      <c r="G33" s="76"/>
    </row>
    <row r="34" spans="1:7" ht="11.25" customHeight="1" x14ac:dyDescent="0.2">
      <c r="A34" s="75"/>
      <c r="B34" s="75"/>
      <c r="C34" s="75"/>
      <c r="D34" s="75"/>
      <c r="E34" s="75"/>
      <c r="F34" s="75"/>
      <c r="G34" s="76"/>
    </row>
    <row r="35" spans="1:7" ht="11.25" customHeight="1" x14ac:dyDescent="0.2">
      <c r="A35" s="75"/>
      <c r="B35" s="75"/>
      <c r="C35" s="75"/>
      <c r="D35" s="75"/>
      <c r="E35" s="75"/>
      <c r="F35" s="75"/>
      <c r="G35" s="76"/>
    </row>
    <row r="36" spans="1:7" ht="11.25" customHeight="1" x14ac:dyDescent="0.2">
      <c r="A36" s="75"/>
      <c r="B36" s="75"/>
      <c r="C36" s="75"/>
      <c r="D36" s="75"/>
      <c r="E36" s="75"/>
      <c r="F36" s="75"/>
      <c r="G36" s="76"/>
    </row>
    <row r="37" spans="1:7" ht="11.25" customHeight="1" x14ac:dyDescent="0.2">
      <c r="A37" s="75"/>
      <c r="B37" s="75"/>
      <c r="C37" s="75"/>
      <c r="D37" s="75"/>
      <c r="E37" s="75"/>
      <c r="F37" s="75"/>
      <c r="G37" s="76"/>
    </row>
    <row r="38" spans="1:7" ht="11.25" customHeight="1" x14ac:dyDescent="0.2">
      <c r="A38" s="75"/>
      <c r="B38" s="75"/>
      <c r="C38" s="75"/>
      <c r="D38" s="75"/>
      <c r="E38" s="75"/>
      <c r="F38" s="75"/>
      <c r="G38" s="76"/>
    </row>
    <row r="39" spans="1:7" ht="11.25" customHeight="1" x14ac:dyDescent="0.2">
      <c r="A39" s="75"/>
      <c r="B39" s="75"/>
      <c r="C39" s="75"/>
      <c r="D39" s="75"/>
      <c r="E39" s="75"/>
      <c r="F39" s="75"/>
      <c r="G39" s="76"/>
    </row>
    <row r="40" spans="1:7" ht="11.25" customHeight="1" x14ac:dyDescent="0.2">
      <c r="A40" s="75"/>
      <c r="B40" s="75"/>
      <c r="C40" s="75"/>
      <c r="D40" s="75"/>
      <c r="E40" s="75"/>
      <c r="F40" s="75"/>
      <c r="G40" s="76"/>
    </row>
    <row r="41" spans="1:7" ht="11.25" customHeight="1" x14ac:dyDescent="0.2">
      <c r="A41" s="75"/>
      <c r="B41" s="75"/>
      <c r="C41" s="75"/>
      <c r="D41" s="75"/>
      <c r="E41" s="75"/>
      <c r="F41" s="75"/>
      <c r="G41" s="76"/>
    </row>
    <row r="42" spans="1:7" ht="11.25" customHeight="1" x14ac:dyDescent="0.2">
      <c r="A42" s="75"/>
      <c r="B42" s="75"/>
      <c r="C42" s="75"/>
      <c r="D42" s="75"/>
      <c r="E42" s="75"/>
      <c r="F42" s="75"/>
      <c r="G42" s="76"/>
    </row>
    <row r="43" spans="1:7" ht="11.25" customHeight="1" x14ac:dyDescent="0.2">
      <c r="A43" s="75"/>
      <c r="B43" s="75"/>
      <c r="C43" s="75"/>
      <c r="D43" s="75"/>
      <c r="E43" s="75"/>
      <c r="F43" s="75"/>
      <c r="G43" s="76"/>
    </row>
    <row r="44" spans="1:7" ht="11.25" customHeight="1" x14ac:dyDescent="0.2">
      <c r="A44" s="75"/>
      <c r="B44" s="75"/>
      <c r="C44" s="75"/>
      <c r="D44" s="75"/>
      <c r="E44" s="75"/>
      <c r="F44" s="75"/>
      <c r="G44" s="76"/>
    </row>
    <row r="45" spans="1:7" ht="11.25" customHeight="1" x14ac:dyDescent="0.2">
      <c r="A45" s="75"/>
      <c r="B45" s="75"/>
      <c r="C45" s="75"/>
      <c r="D45" s="75"/>
      <c r="E45" s="75"/>
      <c r="F45" s="75"/>
      <c r="G45" s="76"/>
    </row>
    <row r="46" spans="1:7" ht="11.25" customHeight="1" x14ac:dyDescent="0.2">
      <c r="A46" s="75"/>
      <c r="B46" s="75"/>
      <c r="C46" s="75"/>
      <c r="D46" s="75"/>
      <c r="E46" s="75"/>
      <c r="F46" s="75"/>
      <c r="G46" s="76"/>
    </row>
    <row r="47" spans="1:7" ht="11.25" customHeight="1" x14ac:dyDescent="0.2">
      <c r="A47" s="75"/>
      <c r="B47" s="75"/>
      <c r="C47" s="75"/>
      <c r="D47" s="75"/>
      <c r="E47" s="75"/>
      <c r="F47" s="75"/>
      <c r="G47" s="76"/>
    </row>
    <row r="48" spans="1:7" ht="11.25" customHeight="1" x14ac:dyDescent="0.2">
      <c r="A48" s="75"/>
      <c r="B48" s="75"/>
      <c r="C48" s="75"/>
      <c r="D48" s="75"/>
      <c r="E48" s="75"/>
      <c r="F48" s="75"/>
      <c r="G48" s="76"/>
    </row>
    <row r="49" spans="1:7" ht="11.25" customHeight="1" x14ac:dyDescent="0.2">
      <c r="A49" s="75"/>
      <c r="B49" s="75"/>
      <c r="C49" s="75"/>
      <c r="D49" s="75"/>
      <c r="E49" s="75"/>
      <c r="F49" s="75"/>
      <c r="G49" s="76"/>
    </row>
    <row r="50" spans="1:7" ht="11.25" customHeight="1" x14ac:dyDescent="0.2">
      <c r="A50" s="75"/>
      <c r="B50" s="75"/>
      <c r="C50" s="75"/>
      <c r="D50" s="75"/>
      <c r="E50" s="75"/>
      <c r="F50" s="75"/>
      <c r="G50" s="76"/>
    </row>
    <row r="51" spans="1:7" ht="11.25" customHeight="1" x14ac:dyDescent="0.2">
      <c r="A51" s="75"/>
      <c r="B51" s="75"/>
      <c r="C51" s="75"/>
      <c r="D51" s="75"/>
      <c r="E51" s="75"/>
      <c r="F51" s="75"/>
      <c r="G51" s="76"/>
    </row>
    <row r="52" spans="1:7" ht="11.25" customHeight="1" x14ac:dyDescent="0.2">
      <c r="A52" s="75"/>
      <c r="B52" s="75"/>
      <c r="C52" s="75"/>
      <c r="D52" s="75"/>
      <c r="E52" s="75"/>
      <c r="F52" s="75"/>
      <c r="G52" s="76"/>
    </row>
    <row r="53" spans="1:7" ht="11.25" customHeight="1" x14ac:dyDescent="0.2">
      <c r="A53" s="75"/>
      <c r="B53" s="75"/>
      <c r="C53" s="75"/>
      <c r="D53" s="75"/>
      <c r="E53" s="75"/>
      <c r="F53" s="75"/>
      <c r="G53" s="76"/>
    </row>
    <row r="54" spans="1:7" ht="11.25" customHeight="1" x14ac:dyDescent="0.2">
      <c r="A54" s="75"/>
      <c r="B54" s="75"/>
      <c r="C54" s="75"/>
      <c r="D54" s="75"/>
      <c r="E54" s="75"/>
      <c r="F54" s="75"/>
      <c r="G54" s="76"/>
    </row>
    <row r="55" spans="1:7" ht="11.25" customHeight="1" x14ac:dyDescent="0.2">
      <c r="A55" s="75"/>
      <c r="B55" s="75"/>
      <c r="C55" s="75"/>
      <c r="D55" s="75"/>
      <c r="E55" s="75"/>
      <c r="F55" s="75"/>
      <c r="G55" s="76"/>
    </row>
    <row r="56" spans="1:7" ht="11.25" customHeight="1" x14ac:dyDescent="0.2">
      <c r="A56" s="75"/>
      <c r="B56" s="75"/>
      <c r="C56" s="75"/>
      <c r="D56" s="75"/>
      <c r="E56" s="75"/>
      <c r="F56" s="75"/>
      <c r="G56" s="76"/>
    </row>
    <row r="57" spans="1:7" ht="11.25" customHeight="1" x14ac:dyDescent="0.2">
      <c r="A57" s="75"/>
      <c r="B57" s="75"/>
      <c r="C57" s="75"/>
      <c r="D57" s="75"/>
      <c r="E57" s="75"/>
      <c r="F57" s="75"/>
      <c r="G57" s="76"/>
    </row>
    <row r="58" spans="1:7" ht="11.25" customHeight="1" x14ac:dyDescent="0.2">
      <c r="A58" s="75"/>
      <c r="B58" s="75"/>
      <c r="C58" s="75"/>
      <c r="D58" s="75"/>
      <c r="E58" s="75"/>
      <c r="F58" s="75"/>
      <c r="G58" s="76"/>
    </row>
    <row r="59" spans="1:7" ht="11.25" customHeight="1" x14ac:dyDescent="0.2">
      <c r="A59" s="75"/>
      <c r="B59" s="75"/>
      <c r="C59" s="75"/>
      <c r="D59" s="75"/>
      <c r="E59" s="75"/>
      <c r="F59" s="75"/>
      <c r="G59" s="76"/>
    </row>
    <row r="60" spans="1:7" ht="9.9499999999999993" customHeight="1" x14ac:dyDescent="0.2">
      <c r="A60" s="75"/>
      <c r="B60" s="75"/>
      <c r="C60" s="75"/>
      <c r="D60" s="75"/>
      <c r="E60" s="75"/>
      <c r="F60" s="75"/>
      <c r="G60" s="76"/>
    </row>
    <row r="61" spans="1:7" ht="9.9499999999999993" customHeight="1" x14ac:dyDescent="0.2">
      <c r="A61" s="51"/>
      <c r="B61" s="51"/>
      <c r="C61" s="51"/>
      <c r="D61" s="217"/>
      <c r="E61" s="217"/>
      <c r="F61" s="217"/>
      <c r="G61" s="217"/>
    </row>
    <row r="62" spans="1:7" ht="9.9499999999999993" customHeight="1" x14ac:dyDescent="0.2">
      <c r="A62" s="77"/>
      <c r="B62" s="77"/>
      <c r="C62" s="77"/>
      <c r="D62" s="213"/>
      <c r="E62" s="213"/>
      <c r="F62" s="214"/>
      <c r="G62" s="214"/>
    </row>
    <row r="63" spans="1:7" ht="9.9499999999999993" customHeight="1" x14ac:dyDescent="0.2">
      <c r="A63" s="77"/>
      <c r="B63" s="77"/>
      <c r="C63" s="77"/>
      <c r="D63" s="77"/>
      <c r="E63" s="77"/>
      <c r="F63" s="77"/>
      <c r="G63" s="78"/>
    </row>
    <row r="64" spans="1:7" ht="9.9499999999999993" customHeight="1" x14ac:dyDescent="0.2">
      <c r="A64" s="75"/>
      <c r="B64" s="75"/>
      <c r="C64" s="75"/>
      <c r="D64" s="75"/>
      <c r="E64" s="75"/>
      <c r="F64" s="75"/>
      <c r="G64" s="76"/>
    </row>
    <row r="65" spans="1:7" ht="9.9499999999999993" customHeight="1" x14ac:dyDescent="0.2">
      <c r="A65" s="75"/>
      <c r="B65" s="75"/>
      <c r="C65" s="75"/>
      <c r="D65" s="75"/>
      <c r="E65" s="75"/>
      <c r="F65" s="75"/>
      <c r="G65" s="76"/>
    </row>
    <row r="66" spans="1:7" x14ac:dyDescent="0.2">
      <c r="A66" s="75"/>
      <c r="B66" s="75"/>
      <c r="C66" s="75"/>
      <c r="D66" s="75"/>
      <c r="E66" s="75"/>
      <c r="F66" s="75"/>
      <c r="G66" s="76"/>
    </row>
    <row r="67" spans="1:7" x14ac:dyDescent="0.2">
      <c r="A67" s="79"/>
      <c r="B67" s="79"/>
      <c r="C67" s="79"/>
      <c r="D67" s="79"/>
      <c r="E67" s="75"/>
      <c r="F67" s="75"/>
      <c r="G67" s="76"/>
    </row>
    <row r="68" spans="1:7" x14ac:dyDescent="0.2">
      <c r="A68" s="75"/>
      <c r="B68" s="75"/>
      <c r="C68" s="75"/>
      <c r="D68" s="75"/>
      <c r="E68" s="75"/>
      <c r="F68" s="75"/>
      <c r="G68" s="76"/>
    </row>
    <row r="69" spans="1:7" x14ac:dyDescent="0.2">
      <c r="A69" s="80"/>
    </row>
    <row r="70" spans="1:7" x14ac:dyDescent="0.2">
      <c r="A70" s="80"/>
    </row>
    <row r="71" spans="1:7" x14ac:dyDescent="0.2">
      <c r="A71" s="80"/>
    </row>
    <row r="72" spans="1:7" x14ac:dyDescent="0.2">
      <c r="A72" s="80"/>
    </row>
    <row r="73" spans="1:7" x14ac:dyDescent="0.2">
      <c r="A73" s="80"/>
    </row>
  </sheetData>
  <autoFilter ref="A11:G29" xr:uid="{00000000-0001-0000-0100-000000000000}">
    <filterColumn colId="1" showButton="0"/>
    <filterColumn colId="3" showButton="0"/>
  </autoFilter>
  <mergeCells count="47">
    <mergeCell ref="A1:G7"/>
    <mergeCell ref="A10:G10"/>
    <mergeCell ref="A11:A12"/>
    <mergeCell ref="B11:C12"/>
    <mergeCell ref="D11:E12"/>
    <mergeCell ref="F11:F12"/>
    <mergeCell ref="G11:G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D62:E62"/>
    <mergeCell ref="F62:G62"/>
    <mergeCell ref="B30:C30"/>
    <mergeCell ref="D30:E30"/>
    <mergeCell ref="D61:E61"/>
    <mergeCell ref="F61:G61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FA4FE-44A8-4CC0-A728-3FC95F4FCA89}">
  <dimension ref="A1:H62"/>
  <sheetViews>
    <sheetView topLeftCell="A8" zoomScale="120" zoomScaleNormal="120" workbookViewId="0">
      <selection activeCell="F19" sqref="F19:F24"/>
    </sheetView>
  </sheetViews>
  <sheetFormatPr defaultRowHeight="12.75" x14ac:dyDescent="0.2"/>
  <cols>
    <col min="1" max="1" width="18.5703125" style="52" customWidth="1"/>
    <col min="2" max="2" width="9.42578125" style="52" customWidth="1"/>
    <col min="3" max="3" width="11.7109375" style="52" customWidth="1"/>
    <col min="4" max="4" width="21.140625" style="52" customWidth="1"/>
    <col min="5" max="5" width="11.42578125" style="52" customWidth="1"/>
    <col min="6" max="6" width="22.5703125" style="52" customWidth="1"/>
    <col min="7" max="7" width="22.5703125" style="53" customWidth="1"/>
    <col min="8" max="8" width="10.140625" style="52" bestFit="1" customWidth="1"/>
    <col min="9" max="16384" width="9.140625" style="52"/>
  </cols>
  <sheetData>
    <row r="1" spans="1:8" ht="12.75" customHeight="1" x14ac:dyDescent="0.2">
      <c r="A1" s="217"/>
      <c r="B1" s="217"/>
      <c r="C1" s="217"/>
      <c r="D1" s="217"/>
      <c r="E1" s="217"/>
      <c r="F1" s="217"/>
      <c r="G1" s="217"/>
    </row>
    <row r="2" spans="1:8" ht="12.75" customHeight="1" x14ac:dyDescent="0.2">
      <c r="A2" s="217"/>
      <c r="B2" s="217"/>
      <c r="C2" s="217"/>
      <c r="D2" s="217"/>
      <c r="E2" s="217"/>
      <c r="F2" s="217"/>
      <c r="G2" s="217"/>
    </row>
    <row r="3" spans="1:8" ht="12.75" customHeight="1" x14ac:dyDescent="0.2">
      <c r="A3" s="217"/>
      <c r="B3" s="217"/>
      <c r="C3" s="217"/>
      <c r="D3" s="217"/>
      <c r="E3" s="217"/>
      <c r="F3" s="217"/>
      <c r="G3" s="217"/>
    </row>
    <row r="4" spans="1:8" ht="12.75" customHeight="1" x14ac:dyDescent="0.2">
      <c r="A4" s="217"/>
      <c r="B4" s="217"/>
      <c r="C4" s="217"/>
      <c r="D4" s="217"/>
      <c r="E4" s="217"/>
      <c r="F4" s="217"/>
      <c r="G4" s="217"/>
    </row>
    <row r="5" spans="1:8" ht="12.75" customHeight="1" x14ac:dyDescent="0.2">
      <c r="A5" s="217"/>
      <c r="B5" s="217"/>
      <c r="C5" s="217"/>
      <c r="D5" s="217"/>
      <c r="E5" s="217"/>
      <c r="F5" s="217"/>
      <c r="G5" s="217"/>
    </row>
    <row r="6" spans="1:8" ht="11.25" customHeight="1" x14ac:dyDescent="0.2">
      <c r="A6" s="217"/>
      <c r="B6" s="217"/>
      <c r="C6" s="217"/>
      <c r="D6" s="217"/>
      <c r="E6" s="217"/>
      <c r="F6" s="217"/>
      <c r="G6" s="217"/>
    </row>
    <row r="7" spans="1:8" ht="9.75" hidden="1" customHeight="1" x14ac:dyDescent="0.2">
      <c r="A7" s="217"/>
      <c r="B7" s="217"/>
      <c r="C7" s="217"/>
      <c r="D7" s="217"/>
      <c r="E7" s="217"/>
      <c r="F7" s="217"/>
      <c r="G7" s="217"/>
    </row>
    <row r="8" spans="1:8" ht="9" customHeight="1" x14ac:dyDescent="0.2"/>
    <row r="9" spans="1:8" s="56" customFormat="1" ht="6.75" customHeight="1" x14ac:dyDescent="0.15">
      <c r="A9" s="54"/>
      <c r="B9" s="54"/>
      <c r="C9" s="54"/>
      <c r="D9" s="54"/>
      <c r="E9" s="54"/>
      <c r="F9" s="54"/>
      <c r="G9" s="55"/>
    </row>
    <row r="10" spans="1:8" ht="21" customHeight="1" x14ac:dyDescent="0.2">
      <c r="A10" s="226" t="s">
        <v>114</v>
      </c>
      <c r="B10" s="227"/>
      <c r="C10" s="227"/>
      <c r="D10" s="227"/>
      <c r="E10" s="227"/>
      <c r="F10" s="227"/>
      <c r="G10" s="228"/>
    </row>
    <row r="11" spans="1:8" s="58" customFormat="1" ht="12.75" customHeight="1" x14ac:dyDescent="0.2">
      <c r="A11" s="229" t="s">
        <v>115</v>
      </c>
      <c r="B11" s="231" t="s">
        <v>116</v>
      </c>
      <c r="C11" s="232"/>
      <c r="D11" s="235" t="s">
        <v>117</v>
      </c>
      <c r="E11" s="236"/>
      <c r="F11" s="229" t="s">
        <v>118</v>
      </c>
      <c r="G11" s="239"/>
      <c r="H11" s="57"/>
    </row>
    <row r="12" spans="1:8" s="58" customFormat="1" ht="12.75" customHeight="1" x14ac:dyDescent="0.2">
      <c r="A12" s="230"/>
      <c r="B12" s="233"/>
      <c r="C12" s="234"/>
      <c r="D12" s="237"/>
      <c r="E12" s="238"/>
      <c r="F12" s="230"/>
      <c r="G12" s="240"/>
    </row>
    <row r="13" spans="1:8" x14ac:dyDescent="0.2">
      <c r="A13" s="59">
        <v>45477</v>
      </c>
      <c r="B13" s="218" t="s">
        <v>119</v>
      </c>
      <c r="C13" s="219"/>
      <c r="D13" s="220" t="s">
        <v>120</v>
      </c>
      <c r="E13" s="221"/>
      <c r="F13" s="61" t="s">
        <v>121</v>
      </c>
      <c r="G13" s="62">
        <v>3100.86</v>
      </c>
    </row>
    <row r="14" spans="1:8" x14ac:dyDescent="0.2">
      <c r="A14" s="63">
        <v>45477</v>
      </c>
      <c r="B14" s="218" t="s">
        <v>119</v>
      </c>
      <c r="C14" s="219"/>
      <c r="D14" s="220" t="s">
        <v>122</v>
      </c>
      <c r="E14" s="221"/>
      <c r="F14" s="61" t="s">
        <v>121</v>
      </c>
      <c r="G14" s="64">
        <v>3474.51</v>
      </c>
    </row>
    <row r="15" spans="1:8" s="58" customFormat="1" ht="12.75" customHeight="1" x14ac:dyDescent="0.2">
      <c r="A15" s="63">
        <v>45477</v>
      </c>
      <c r="B15" s="218" t="s">
        <v>119</v>
      </c>
      <c r="C15" s="219"/>
      <c r="D15" s="220" t="s">
        <v>123</v>
      </c>
      <c r="E15" s="221"/>
      <c r="F15" s="61" t="s">
        <v>121</v>
      </c>
      <c r="G15" s="65">
        <v>1630.22</v>
      </c>
    </row>
    <row r="16" spans="1:8" x14ac:dyDescent="0.2">
      <c r="A16" s="66">
        <v>45489</v>
      </c>
      <c r="B16" s="218" t="s">
        <v>134</v>
      </c>
      <c r="C16" s="219"/>
      <c r="D16" s="220" t="s">
        <v>123</v>
      </c>
      <c r="E16" s="221"/>
      <c r="F16" s="61" t="s">
        <v>121</v>
      </c>
      <c r="G16" s="65">
        <v>1048.3399999999999</v>
      </c>
    </row>
    <row r="17" spans="1:7" x14ac:dyDescent="0.2">
      <c r="A17" s="63">
        <v>45491</v>
      </c>
      <c r="B17" s="218" t="s">
        <v>148</v>
      </c>
      <c r="C17" s="219"/>
      <c r="D17" s="220" t="s">
        <v>149</v>
      </c>
      <c r="E17" s="221"/>
      <c r="F17" s="61" t="s">
        <v>121</v>
      </c>
      <c r="G17" s="64">
        <v>3506.2</v>
      </c>
    </row>
    <row r="18" spans="1:7" x14ac:dyDescent="0.2">
      <c r="A18" s="63">
        <v>45502</v>
      </c>
      <c r="B18" s="218" t="s">
        <v>148</v>
      </c>
      <c r="C18" s="219"/>
      <c r="D18" s="216" t="s">
        <v>150</v>
      </c>
      <c r="E18" s="216"/>
      <c r="F18" s="61" t="s">
        <v>121</v>
      </c>
      <c r="G18" s="64">
        <v>780.1</v>
      </c>
    </row>
    <row r="19" spans="1:7" ht="11.25" customHeight="1" x14ac:dyDescent="0.2">
      <c r="A19" s="68"/>
      <c r="B19" s="215"/>
      <c r="C19" s="215"/>
      <c r="D19" s="216"/>
      <c r="E19" s="216"/>
      <c r="F19" s="69"/>
      <c r="G19" s="70"/>
    </row>
    <row r="20" spans="1:7" ht="11.25" customHeight="1" x14ac:dyDescent="0.2">
      <c r="A20" s="71" t="s">
        <v>79</v>
      </c>
      <c r="B20" s="72"/>
      <c r="C20" s="72"/>
      <c r="D20" s="72"/>
      <c r="E20" s="72"/>
      <c r="F20" s="73"/>
      <c r="G20" s="74">
        <f>SUM(G13:G19)</f>
        <v>13540.230000000001</v>
      </c>
    </row>
    <row r="21" spans="1:7" ht="11.25" customHeight="1" x14ac:dyDescent="0.2">
      <c r="A21" s="75"/>
      <c r="B21" s="75"/>
      <c r="C21" s="75"/>
      <c r="D21" s="75"/>
      <c r="E21" s="75"/>
      <c r="F21" s="75"/>
      <c r="G21" s="76"/>
    </row>
    <row r="22" spans="1:7" ht="11.25" customHeight="1" x14ac:dyDescent="0.2">
      <c r="A22" s="75"/>
      <c r="B22" s="75"/>
      <c r="C22" s="75"/>
      <c r="D22" s="75"/>
      <c r="E22" s="75"/>
      <c r="F22" s="75"/>
      <c r="G22" s="76"/>
    </row>
    <row r="23" spans="1:7" ht="11.25" customHeight="1" x14ac:dyDescent="0.2">
      <c r="A23" s="75"/>
      <c r="B23" s="75"/>
      <c r="C23" s="75"/>
      <c r="D23" s="75"/>
      <c r="E23" s="75"/>
      <c r="F23" s="75"/>
      <c r="G23" s="76"/>
    </row>
    <row r="24" spans="1:7" ht="11.25" customHeight="1" x14ac:dyDescent="0.2">
      <c r="A24" s="75"/>
      <c r="B24" s="75"/>
      <c r="C24" s="75"/>
      <c r="D24" s="75"/>
      <c r="E24" s="75"/>
      <c r="F24" s="75"/>
      <c r="G24" s="76"/>
    </row>
    <row r="25" spans="1:7" ht="11.25" customHeight="1" x14ac:dyDescent="0.2">
      <c r="A25" s="75"/>
      <c r="B25" s="75"/>
      <c r="C25" s="75"/>
      <c r="D25" s="75"/>
      <c r="E25" s="75"/>
      <c r="F25" s="75"/>
      <c r="G25" s="76"/>
    </row>
    <row r="26" spans="1:7" ht="11.25" customHeight="1" x14ac:dyDescent="0.2">
      <c r="A26" s="75"/>
      <c r="B26" s="75"/>
      <c r="C26" s="75"/>
      <c r="D26" s="75"/>
      <c r="E26" s="75"/>
      <c r="F26" s="75"/>
      <c r="G26" s="76"/>
    </row>
    <row r="27" spans="1:7" ht="11.25" customHeight="1" x14ac:dyDescent="0.2">
      <c r="A27" s="75"/>
      <c r="B27" s="75"/>
      <c r="C27" s="75"/>
      <c r="D27" s="75"/>
      <c r="E27" s="75"/>
      <c r="F27" s="75"/>
      <c r="G27" s="76"/>
    </row>
    <row r="28" spans="1:7" ht="11.25" customHeight="1" x14ac:dyDescent="0.2">
      <c r="A28" s="75"/>
      <c r="B28" s="75"/>
      <c r="C28" s="75"/>
      <c r="D28" s="75"/>
      <c r="E28" s="75"/>
      <c r="F28" s="75"/>
      <c r="G28" s="76"/>
    </row>
    <row r="29" spans="1:7" ht="11.25" customHeight="1" x14ac:dyDescent="0.2">
      <c r="A29" s="75"/>
      <c r="B29" s="75"/>
      <c r="C29" s="75"/>
      <c r="D29" s="75"/>
      <c r="E29" s="75"/>
      <c r="F29" s="75"/>
      <c r="G29" s="76"/>
    </row>
    <row r="30" spans="1:7" ht="11.25" customHeight="1" x14ac:dyDescent="0.2">
      <c r="A30" s="75"/>
      <c r="B30" s="75"/>
      <c r="C30" s="75"/>
      <c r="D30" s="75"/>
      <c r="E30" s="75"/>
      <c r="F30" s="75"/>
      <c r="G30" s="76"/>
    </row>
    <row r="31" spans="1:7" ht="11.25" customHeight="1" x14ac:dyDescent="0.2">
      <c r="A31" s="75"/>
      <c r="B31" s="75"/>
      <c r="C31" s="75"/>
      <c r="D31" s="75"/>
      <c r="E31" s="75"/>
      <c r="F31" s="75"/>
      <c r="G31" s="76"/>
    </row>
    <row r="32" spans="1:7" ht="11.25" customHeight="1" x14ac:dyDescent="0.2">
      <c r="A32" s="75"/>
      <c r="B32" s="75"/>
      <c r="C32" s="75"/>
      <c r="D32" s="75"/>
      <c r="E32" s="75"/>
      <c r="F32" s="75"/>
      <c r="G32" s="76"/>
    </row>
    <row r="33" spans="1:7" ht="11.25" customHeight="1" x14ac:dyDescent="0.2">
      <c r="A33" s="75"/>
      <c r="B33" s="75"/>
      <c r="C33" s="75"/>
      <c r="D33" s="75"/>
      <c r="E33" s="75"/>
      <c r="F33" s="75"/>
      <c r="G33" s="76"/>
    </row>
    <row r="34" spans="1:7" ht="11.25" customHeight="1" x14ac:dyDescent="0.2">
      <c r="A34" s="75"/>
      <c r="B34" s="75"/>
      <c r="C34" s="75"/>
      <c r="D34" s="75"/>
      <c r="E34" s="75"/>
      <c r="F34" s="75"/>
      <c r="G34" s="76"/>
    </row>
    <row r="35" spans="1:7" ht="11.25" customHeight="1" x14ac:dyDescent="0.2">
      <c r="A35" s="75"/>
      <c r="B35" s="75"/>
      <c r="C35" s="75"/>
      <c r="D35" s="75"/>
      <c r="E35" s="75"/>
      <c r="F35" s="75"/>
      <c r="G35" s="76"/>
    </row>
    <row r="36" spans="1:7" ht="11.25" customHeight="1" x14ac:dyDescent="0.2">
      <c r="A36" s="75"/>
      <c r="B36" s="75"/>
      <c r="C36" s="75"/>
      <c r="D36" s="75"/>
      <c r="E36" s="75"/>
      <c r="F36" s="75"/>
      <c r="G36" s="76"/>
    </row>
    <row r="37" spans="1:7" ht="11.25" customHeight="1" x14ac:dyDescent="0.2">
      <c r="A37" s="75"/>
      <c r="B37" s="75"/>
      <c r="C37" s="75"/>
      <c r="D37" s="75"/>
      <c r="E37" s="75"/>
      <c r="F37" s="75"/>
      <c r="G37" s="76"/>
    </row>
    <row r="38" spans="1:7" ht="11.25" customHeight="1" x14ac:dyDescent="0.2">
      <c r="A38" s="75"/>
      <c r="B38" s="75"/>
      <c r="C38" s="75"/>
      <c r="D38" s="75"/>
      <c r="E38" s="75"/>
      <c r="F38" s="75"/>
      <c r="G38" s="76"/>
    </row>
    <row r="39" spans="1:7" ht="11.25" customHeight="1" x14ac:dyDescent="0.2">
      <c r="A39" s="75"/>
      <c r="B39" s="75"/>
      <c r="C39" s="75"/>
      <c r="D39" s="75"/>
      <c r="E39" s="75"/>
      <c r="F39" s="75"/>
      <c r="G39" s="76"/>
    </row>
    <row r="40" spans="1:7" ht="11.25" customHeight="1" x14ac:dyDescent="0.2">
      <c r="A40" s="75"/>
      <c r="B40" s="75"/>
      <c r="C40" s="75"/>
      <c r="D40" s="75"/>
      <c r="E40" s="75"/>
      <c r="F40" s="75"/>
      <c r="G40" s="76"/>
    </row>
    <row r="41" spans="1:7" ht="11.25" customHeight="1" x14ac:dyDescent="0.2">
      <c r="A41" s="75"/>
      <c r="B41" s="75"/>
      <c r="C41" s="75"/>
      <c r="D41" s="75"/>
      <c r="E41" s="75"/>
      <c r="F41" s="75"/>
      <c r="G41" s="76"/>
    </row>
    <row r="42" spans="1:7" ht="11.25" customHeight="1" x14ac:dyDescent="0.2">
      <c r="A42" s="75"/>
      <c r="B42" s="75"/>
      <c r="C42" s="75"/>
      <c r="D42" s="75"/>
      <c r="E42" s="75"/>
      <c r="F42" s="75"/>
      <c r="G42" s="76"/>
    </row>
    <row r="43" spans="1:7" ht="11.25" customHeight="1" x14ac:dyDescent="0.2">
      <c r="A43" s="75"/>
      <c r="B43" s="75"/>
      <c r="C43" s="75"/>
      <c r="D43" s="75"/>
      <c r="E43" s="75"/>
      <c r="F43" s="75"/>
      <c r="G43" s="76"/>
    </row>
    <row r="44" spans="1:7" ht="11.25" customHeight="1" x14ac:dyDescent="0.2">
      <c r="A44" s="75"/>
      <c r="B44" s="75"/>
      <c r="C44" s="75"/>
      <c r="D44" s="75"/>
      <c r="E44" s="75"/>
      <c r="F44" s="75"/>
      <c r="G44" s="76"/>
    </row>
    <row r="45" spans="1:7" ht="11.25" customHeight="1" x14ac:dyDescent="0.2">
      <c r="A45" s="75"/>
      <c r="B45" s="75"/>
      <c r="C45" s="75"/>
      <c r="D45" s="75"/>
      <c r="E45" s="75"/>
      <c r="F45" s="75"/>
      <c r="G45" s="76"/>
    </row>
    <row r="46" spans="1:7" ht="11.25" customHeight="1" x14ac:dyDescent="0.2">
      <c r="A46" s="75"/>
      <c r="B46" s="75"/>
      <c r="C46" s="75"/>
      <c r="D46" s="75"/>
      <c r="E46" s="75"/>
      <c r="F46" s="75"/>
      <c r="G46" s="76"/>
    </row>
    <row r="47" spans="1:7" ht="11.25" customHeight="1" x14ac:dyDescent="0.2">
      <c r="A47" s="75"/>
      <c r="B47" s="75"/>
      <c r="C47" s="75"/>
      <c r="D47" s="75"/>
      <c r="E47" s="75"/>
      <c r="F47" s="75"/>
      <c r="G47" s="76"/>
    </row>
    <row r="48" spans="1:7" ht="11.25" customHeight="1" x14ac:dyDescent="0.2">
      <c r="A48" s="75"/>
      <c r="B48" s="75"/>
      <c r="C48" s="75"/>
      <c r="D48" s="75"/>
      <c r="E48" s="75"/>
      <c r="F48" s="75"/>
      <c r="G48" s="76"/>
    </row>
    <row r="49" spans="1:7" ht="9.9499999999999993" customHeight="1" x14ac:dyDescent="0.2">
      <c r="A49" s="75"/>
      <c r="B49" s="75"/>
      <c r="C49" s="75"/>
      <c r="D49" s="75"/>
      <c r="E49" s="75"/>
      <c r="F49" s="75"/>
      <c r="G49" s="76"/>
    </row>
    <row r="50" spans="1:7" ht="9.9499999999999993" customHeight="1" x14ac:dyDescent="0.2">
      <c r="A50" s="51"/>
      <c r="B50" s="51"/>
      <c r="C50" s="51"/>
      <c r="D50" s="217"/>
      <c r="E50" s="217"/>
      <c r="F50" s="217"/>
      <c r="G50" s="217"/>
    </row>
    <row r="51" spans="1:7" ht="9.9499999999999993" customHeight="1" x14ac:dyDescent="0.2">
      <c r="A51" s="77"/>
      <c r="B51" s="77"/>
      <c r="C51" s="77"/>
      <c r="D51" s="213"/>
      <c r="E51" s="213"/>
      <c r="F51" s="214"/>
      <c r="G51" s="214"/>
    </row>
    <row r="52" spans="1:7" ht="9.9499999999999993" customHeight="1" x14ac:dyDescent="0.2">
      <c r="A52" s="77"/>
      <c r="B52" s="77"/>
      <c r="C52" s="77"/>
      <c r="D52" s="77"/>
      <c r="E52" s="77"/>
      <c r="F52" s="77"/>
      <c r="G52" s="78"/>
    </row>
    <row r="53" spans="1:7" ht="9.9499999999999993" customHeight="1" x14ac:dyDescent="0.2">
      <c r="A53" s="75"/>
      <c r="B53" s="75"/>
      <c r="C53" s="75"/>
      <c r="D53" s="75"/>
      <c r="E53" s="75"/>
      <c r="F53" s="75"/>
      <c r="G53" s="76"/>
    </row>
    <row r="54" spans="1:7" ht="9.9499999999999993" customHeight="1" x14ac:dyDescent="0.2">
      <c r="A54" s="75"/>
      <c r="B54" s="75"/>
      <c r="C54" s="75"/>
      <c r="D54" s="75"/>
      <c r="E54" s="75"/>
      <c r="F54" s="75"/>
      <c r="G54" s="76"/>
    </row>
    <row r="55" spans="1:7" x14ac:dyDescent="0.2">
      <c r="A55" s="75"/>
      <c r="B55" s="75"/>
      <c r="C55" s="75"/>
      <c r="D55" s="75"/>
      <c r="E55" s="75"/>
      <c r="F55" s="75"/>
      <c r="G55" s="76"/>
    </row>
    <row r="56" spans="1:7" x14ac:dyDescent="0.2">
      <c r="A56" s="79"/>
      <c r="B56" s="79"/>
      <c r="C56" s="79"/>
      <c r="D56" s="79"/>
      <c r="E56" s="75"/>
      <c r="F56" s="75"/>
      <c r="G56" s="76"/>
    </row>
    <row r="57" spans="1:7" x14ac:dyDescent="0.2">
      <c r="A57" s="75"/>
      <c r="B57" s="75"/>
      <c r="C57" s="75"/>
      <c r="D57" s="75"/>
      <c r="E57" s="75"/>
      <c r="F57" s="75"/>
      <c r="G57" s="76"/>
    </row>
    <row r="58" spans="1:7" x14ac:dyDescent="0.2">
      <c r="A58" s="80"/>
    </row>
    <row r="59" spans="1:7" x14ac:dyDescent="0.2">
      <c r="A59" s="80"/>
    </row>
    <row r="60" spans="1:7" x14ac:dyDescent="0.2">
      <c r="A60" s="80"/>
    </row>
    <row r="61" spans="1:7" x14ac:dyDescent="0.2">
      <c r="A61" s="80"/>
    </row>
    <row r="62" spans="1:7" x14ac:dyDescent="0.2">
      <c r="A62" s="80"/>
    </row>
  </sheetData>
  <mergeCells count="25">
    <mergeCell ref="D51:E51"/>
    <mergeCell ref="F51:G51"/>
    <mergeCell ref="B19:C19"/>
    <mergeCell ref="D19:E19"/>
    <mergeCell ref="D50:E50"/>
    <mergeCell ref="F50:G50"/>
    <mergeCell ref="B17:C17"/>
    <mergeCell ref="D17:E17"/>
    <mergeCell ref="B18:C18"/>
    <mergeCell ref="D18:E18"/>
    <mergeCell ref="B16:C16"/>
    <mergeCell ref="D16:E16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22A73-8A5F-4D5A-8471-AF3F7288F475}">
  <dimension ref="A1:H59"/>
  <sheetViews>
    <sheetView topLeftCell="A8" zoomScale="120" zoomScaleNormal="120" workbookViewId="0">
      <selection activeCell="F16" sqref="F16:F21"/>
    </sheetView>
  </sheetViews>
  <sheetFormatPr defaultRowHeight="12.75" x14ac:dyDescent="0.2"/>
  <cols>
    <col min="1" max="1" width="18.5703125" style="52" customWidth="1"/>
    <col min="2" max="2" width="9.42578125" style="52" customWidth="1"/>
    <col min="3" max="3" width="11.7109375" style="52" customWidth="1"/>
    <col min="4" max="4" width="21.140625" style="52" customWidth="1"/>
    <col min="5" max="5" width="11.42578125" style="52" customWidth="1"/>
    <col min="6" max="6" width="22.5703125" style="52" customWidth="1"/>
    <col min="7" max="7" width="22.5703125" style="53" customWidth="1"/>
    <col min="8" max="8" width="10.140625" style="52" bestFit="1" customWidth="1"/>
    <col min="9" max="16384" width="9.140625" style="52"/>
  </cols>
  <sheetData>
    <row r="1" spans="1:8" ht="12.75" customHeight="1" x14ac:dyDescent="0.2">
      <c r="A1" s="217"/>
      <c r="B1" s="217"/>
      <c r="C1" s="217"/>
      <c r="D1" s="217"/>
      <c r="E1" s="217"/>
      <c r="F1" s="217"/>
      <c r="G1" s="217"/>
    </row>
    <row r="2" spans="1:8" ht="12.75" customHeight="1" x14ac:dyDescent="0.2">
      <c r="A2" s="217"/>
      <c r="B2" s="217"/>
      <c r="C2" s="217"/>
      <c r="D2" s="217"/>
      <c r="E2" s="217"/>
      <c r="F2" s="217"/>
      <c r="G2" s="217"/>
    </row>
    <row r="3" spans="1:8" ht="12.75" customHeight="1" x14ac:dyDescent="0.2">
      <c r="A3" s="217"/>
      <c r="B3" s="217"/>
      <c r="C3" s="217"/>
      <c r="D3" s="217"/>
      <c r="E3" s="217"/>
      <c r="F3" s="217"/>
      <c r="G3" s="217"/>
    </row>
    <row r="4" spans="1:8" ht="12.75" customHeight="1" x14ac:dyDescent="0.2">
      <c r="A4" s="217"/>
      <c r="B4" s="217"/>
      <c r="C4" s="217"/>
      <c r="D4" s="217"/>
      <c r="E4" s="217"/>
      <c r="F4" s="217"/>
      <c r="G4" s="217"/>
    </row>
    <row r="5" spans="1:8" ht="12.75" customHeight="1" x14ac:dyDescent="0.2">
      <c r="A5" s="217"/>
      <c r="B5" s="217"/>
      <c r="C5" s="217"/>
      <c r="D5" s="217"/>
      <c r="E5" s="217"/>
      <c r="F5" s="217"/>
      <c r="G5" s="217"/>
    </row>
    <row r="6" spans="1:8" ht="11.25" customHeight="1" x14ac:dyDescent="0.2">
      <c r="A6" s="217"/>
      <c r="B6" s="217"/>
      <c r="C6" s="217"/>
      <c r="D6" s="217"/>
      <c r="E6" s="217"/>
      <c r="F6" s="217"/>
      <c r="G6" s="217"/>
    </row>
    <row r="7" spans="1:8" ht="9.75" hidden="1" customHeight="1" x14ac:dyDescent="0.2">
      <c r="A7" s="217"/>
      <c r="B7" s="217"/>
      <c r="C7" s="217"/>
      <c r="D7" s="217"/>
      <c r="E7" s="217"/>
      <c r="F7" s="217"/>
      <c r="G7" s="217"/>
    </row>
    <row r="8" spans="1:8" ht="9" customHeight="1" x14ac:dyDescent="0.2"/>
    <row r="9" spans="1:8" s="56" customFormat="1" ht="6.75" customHeight="1" x14ac:dyDescent="0.15">
      <c r="A9" s="54"/>
      <c r="B9" s="54"/>
      <c r="C9" s="54"/>
      <c r="D9" s="54"/>
      <c r="E9" s="54"/>
      <c r="F9" s="54"/>
      <c r="G9" s="55"/>
    </row>
    <row r="10" spans="1:8" ht="21" customHeight="1" x14ac:dyDescent="0.2">
      <c r="A10" s="226" t="s">
        <v>114</v>
      </c>
      <c r="B10" s="227"/>
      <c r="C10" s="227"/>
      <c r="D10" s="227"/>
      <c r="E10" s="227"/>
      <c r="F10" s="227"/>
      <c r="G10" s="228"/>
    </row>
    <row r="11" spans="1:8" s="58" customFormat="1" ht="12.75" customHeight="1" x14ac:dyDescent="0.2">
      <c r="A11" s="229" t="s">
        <v>115</v>
      </c>
      <c r="B11" s="231" t="s">
        <v>116</v>
      </c>
      <c r="C11" s="232"/>
      <c r="D11" s="235" t="s">
        <v>117</v>
      </c>
      <c r="E11" s="236"/>
      <c r="F11" s="229" t="s">
        <v>118</v>
      </c>
      <c r="G11" s="239"/>
      <c r="H11" s="57"/>
    </row>
    <row r="12" spans="1:8" s="58" customFormat="1" ht="12.75" customHeight="1" x14ac:dyDescent="0.2">
      <c r="A12" s="230"/>
      <c r="B12" s="233"/>
      <c r="C12" s="234"/>
      <c r="D12" s="237"/>
      <c r="E12" s="238"/>
      <c r="F12" s="230"/>
      <c r="G12" s="240"/>
    </row>
    <row r="13" spans="1:8" x14ac:dyDescent="0.2">
      <c r="A13" s="66">
        <v>45489</v>
      </c>
      <c r="B13" s="218" t="s">
        <v>124</v>
      </c>
      <c r="C13" s="219"/>
      <c r="D13" s="224" t="s">
        <v>125</v>
      </c>
      <c r="E13" s="225"/>
      <c r="F13" s="60" t="s">
        <v>126</v>
      </c>
      <c r="G13" s="65">
        <v>54.43</v>
      </c>
    </row>
    <row r="14" spans="1:8" s="58" customFormat="1" ht="12.75" customHeight="1" x14ac:dyDescent="0.2">
      <c r="A14" s="63">
        <v>45489</v>
      </c>
      <c r="B14" s="222" t="s">
        <v>127</v>
      </c>
      <c r="C14" s="223"/>
      <c r="D14" s="224" t="s">
        <v>128</v>
      </c>
      <c r="E14" s="225"/>
      <c r="F14" s="60" t="s">
        <v>126</v>
      </c>
      <c r="G14" s="64">
        <v>200.21</v>
      </c>
    </row>
    <row r="15" spans="1:8" ht="13.5" customHeight="1" x14ac:dyDescent="0.2">
      <c r="A15" s="59">
        <v>45489</v>
      </c>
      <c r="B15" s="218" t="s">
        <v>132</v>
      </c>
      <c r="C15" s="219"/>
      <c r="D15" s="220" t="s">
        <v>133</v>
      </c>
      <c r="E15" s="221"/>
      <c r="F15" s="61" t="s">
        <v>126</v>
      </c>
      <c r="G15" s="62">
        <v>356.71</v>
      </c>
    </row>
    <row r="16" spans="1:8" ht="11.25" customHeight="1" x14ac:dyDescent="0.2">
      <c r="A16" s="68"/>
      <c r="B16" s="215"/>
      <c r="C16" s="215"/>
      <c r="D16" s="216"/>
      <c r="E16" s="216"/>
      <c r="F16" s="69"/>
      <c r="G16" s="70"/>
    </row>
    <row r="17" spans="1:7" ht="11.25" customHeight="1" x14ac:dyDescent="0.2">
      <c r="A17" s="71" t="s">
        <v>79</v>
      </c>
      <c r="B17" s="72"/>
      <c r="C17" s="72"/>
      <c r="D17" s="72"/>
      <c r="E17" s="72"/>
      <c r="F17" s="73"/>
      <c r="G17" s="74">
        <f>SUM(G13:G16)</f>
        <v>611.35</v>
      </c>
    </row>
    <row r="18" spans="1:7" ht="11.25" customHeight="1" x14ac:dyDescent="0.2">
      <c r="A18" s="75"/>
      <c r="B18" s="75"/>
      <c r="C18" s="75"/>
      <c r="D18" s="75"/>
      <c r="E18" s="75"/>
      <c r="F18" s="75"/>
      <c r="G18" s="76"/>
    </row>
    <row r="19" spans="1:7" ht="11.25" customHeight="1" x14ac:dyDescent="0.2">
      <c r="A19" s="75"/>
      <c r="B19" s="75"/>
      <c r="C19" s="75"/>
      <c r="D19" s="75"/>
      <c r="E19" s="75"/>
      <c r="F19" s="75"/>
      <c r="G19" s="76"/>
    </row>
    <row r="20" spans="1:7" ht="11.25" customHeight="1" x14ac:dyDescent="0.2">
      <c r="A20" s="75"/>
      <c r="B20" s="75"/>
      <c r="C20" s="75"/>
      <c r="D20" s="75"/>
      <c r="E20" s="75"/>
      <c r="F20" s="75"/>
      <c r="G20" s="76"/>
    </row>
    <row r="21" spans="1:7" ht="11.25" customHeight="1" x14ac:dyDescent="0.2">
      <c r="A21" s="75"/>
      <c r="B21" s="75"/>
      <c r="C21" s="75"/>
      <c r="D21" s="75"/>
      <c r="E21" s="75"/>
      <c r="F21" s="75"/>
      <c r="G21" s="76"/>
    </row>
    <row r="22" spans="1:7" ht="11.25" customHeight="1" x14ac:dyDescent="0.2">
      <c r="A22" s="75"/>
      <c r="B22" s="75"/>
      <c r="C22" s="75"/>
      <c r="D22" s="75"/>
      <c r="E22" s="75"/>
      <c r="F22" s="75"/>
      <c r="G22" s="76"/>
    </row>
    <row r="23" spans="1:7" ht="11.25" customHeight="1" x14ac:dyDescent="0.2">
      <c r="A23" s="75"/>
      <c r="B23" s="75"/>
      <c r="C23" s="75"/>
      <c r="D23" s="75"/>
      <c r="E23" s="75"/>
      <c r="F23" s="75"/>
      <c r="G23" s="76"/>
    </row>
    <row r="24" spans="1:7" ht="11.25" customHeight="1" x14ac:dyDescent="0.2">
      <c r="A24" s="75"/>
      <c r="B24" s="75"/>
      <c r="C24" s="75"/>
      <c r="D24" s="75"/>
      <c r="E24" s="75"/>
      <c r="F24" s="75"/>
      <c r="G24" s="76"/>
    </row>
    <row r="25" spans="1:7" ht="11.25" customHeight="1" x14ac:dyDescent="0.2">
      <c r="A25" s="75"/>
      <c r="B25" s="75"/>
      <c r="C25" s="75"/>
      <c r="D25" s="75"/>
      <c r="E25" s="75"/>
      <c r="F25" s="75"/>
      <c r="G25" s="76"/>
    </row>
    <row r="26" spans="1:7" ht="11.25" customHeight="1" x14ac:dyDescent="0.2">
      <c r="A26" s="75"/>
      <c r="B26" s="75"/>
      <c r="C26" s="75"/>
      <c r="D26" s="75"/>
      <c r="E26" s="75"/>
      <c r="F26" s="75"/>
      <c r="G26" s="76"/>
    </row>
    <row r="27" spans="1:7" ht="11.25" customHeight="1" x14ac:dyDescent="0.2">
      <c r="A27" s="75"/>
      <c r="B27" s="75"/>
      <c r="C27" s="75"/>
      <c r="D27" s="75"/>
      <c r="E27" s="75"/>
      <c r="F27" s="75"/>
      <c r="G27" s="76"/>
    </row>
    <row r="28" spans="1:7" ht="11.25" customHeight="1" x14ac:dyDescent="0.2">
      <c r="A28" s="75"/>
      <c r="B28" s="75"/>
      <c r="C28" s="75"/>
      <c r="D28" s="75"/>
      <c r="E28" s="75"/>
      <c r="F28" s="75"/>
      <c r="G28" s="76"/>
    </row>
    <row r="29" spans="1:7" ht="11.25" customHeight="1" x14ac:dyDescent="0.2">
      <c r="A29" s="75"/>
      <c r="B29" s="75"/>
      <c r="C29" s="75"/>
      <c r="D29" s="75"/>
      <c r="E29" s="75"/>
      <c r="F29" s="75"/>
      <c r="G29" s="76"/>
    </row>
    <row r="30" spans="1:7" ht="11.25" customHeight="1" x14ac:dyDescent="0.2">
      <c r="A30" s="75"/>
      <c r="B30" s="75"/>
      <c r="C30" s="75"/>
      <c r="D30" s="75"/>
      <c r="E30" s="75"/>
      <c r="F30" s="75"/>
      <c r="G30" s="76"/>
    </row>
    <row r="31" spans="1:7" ht="11.25" customHeight="1" x14ac:dyDescent="0.2">
      <c r="A31" s="75"/>
      <c r="B31" s="75"/>
      <c r="C31" s="75"/>
      <c r="D31" s="75"/>
      <c r="E31" s="75"/>
      <c r="F31" s="75"/>
      <c r="G31" s="76"/>
    </row>
    <row r="32" spans="1:7" ht="11.25" customHeight="1" x14ac:dyDescent="0.2">
      <c r="A32" s="75"/>
      <c r="B32" s="75"/>
      <c r="C32" s="75"/>
      <c r="D32" s="75"/>
      <c r="E32" s="75"/>
      <c r="F32" s="75"/>
      <c r="G32" s="76"/>
    </row>
    <row r="33" spans="1:7" ht="11.25" customHeight="1" x14ac:dyDescent="0.2">
      <c r="A33" s="75"/>
      <c r="B33" s="75"/>
      <c r="C33" s="75"/>
      <c r="D33" s="75"/>
      <c r="E33" s="75"/>
      <c r="F33" s="75"/>
      <c r="G33" s="76"/>
    </row>
    <row r="34" spans="1:7" ht="11.25" customHeight="1" x14ac:dyDescent="0.2">
      <c r="A34" s="75"/>
      <c r="B34" s="75"/>
      <c r="C34" s="75"/>
      <c r="D34" s="75"/>
      <c r="E34" s="75"/>
      <c r="F34" s="75"/>
      <c r="G34" s="76"/>
    </row>
    <row r="35" spans="1:7" ht="11.25" customHeight="1" x14ac:dyDescent="0.2">
      <c r="A35" s="75"/>
      <c r="B35" s="75"/>
      <c r="C35" s="75"/>
      <c r="D35" s="75"/>
      <c r="E35" s="75"/>
      <c r="F35" s="75"/>
      <c r="G35" s="76"/>
    </row>
    <row r="36" spans="1:7" ht="11.25" customHeight="1" x14ac:dyDescent="0.2">
      <c r="A36" s="75"/>
      <c r="B36" s="75"/>
      <c r="C36" s="75"/>
      <c r="D36" s="75"/>
      <c r="E36" s="75"/>
      <c r="F36" s="75"/>
      <c r="G36" s="76"/>
    </row>
    <row r="37" spans="1:7" ht="11.25" customHeight="1" x14ac:dyDescent="0.2">
      <c r="A37" s="75"/>
      <c r="B37" s="75"/>
      <c r="C37" s="75"/>
      <c r="D37" s="75"/>
      <c r="E37" s="75"/>
      <c r="F37" s="75"/>
      <c r="G37" s="76"/>
    </row>
    <row r="38" spans="1:7" ht="11.25" customHeight="1" x14ac:dyDescent="0.2">
      <c r="A38" s="75"/>
      <c r="B38" s="75"/>
      <c r="C38" s="75"/>
      <c r="D38" s="75"/>
      <c r="E38" s="75"/>
      <c r="F38" s="75"/>
      <c r="G38" s="76"/>
    </row>
    <row r="39" spans="1:7" ht="11.25" customHeight="1" x14ac:dyDescent="0.2">
      <c r="A39" s="75"/>
      <c r="B39" s="75"/>
      <c r="C39" s="75"/>
      <c r="D39" s="75"/>
      <c r="E39" s="75"/>
      <c r="F39" s="75"/>
      <c r="G39" s="76"/>
    </row>
    <row r="40" spans="1:7" ht="11.25" customHeight="1" x14ac:dyDescent="0.2">
      <c r="A40" s="75"/>
      <c r="B40" s="75"/>
      <c r="C40" s="75"/>
      <c r="D40" s="75"/>
      <c r="E40" s="75"/>
      <c r="F40" s="75"/>
      <c r="G40" s="76"/>
    </row>
    <row r="41" spans="1:7" ht="11.25" customHeight="1" x14ac:dyDescent="0.2">
      <c r="A41" s="75"/>
      <c r="B41" s="75"/>
      <c r="C41" s="75"/>
      <c r="D41" s="75"/>
      <c r="E41" s="75"/>
      <c r="F41" s="75"/>
      <c r="G41" s="76"/>
    </row>
    <row r="42" spans="1:7" ht="11.25" customHeight="1" x14ac:dyDescent="0.2">
      <c r="A42" s="75"/>
      <c r="B42" s="75"/>
      <c r="C42" s="75"/>
      <c r="D42" s="75"/>
      <c r="E42" s="75"/>
      <c r="F42" s="75"/>
      <c r="G42" s="76"/>
    </row>
    <row r="43" spans="1:7" ht="11.25" customHeight="1" x14ac:dyDescent="0.2">
      <c r="A43" s="75"/>
      <c r="B43" s="75"/>
      <c r="C43" s="75"/>
      <c r="D43" s="75"/>
      <c r="E43" s="75"/>
      <c r="F43" s="75"/>
      <c r="G43" s="76"/>
    </row>
    <row r="44" spans="1:7" ht="11.25" customHeight="1" x14ac:dyDescent="0.2">
      <c r="A44" s="75"/>
      <c r="B44" s="75"/>
      <c r="C44" s="75"/>
      <c r="D44" s="75"/>
      <c r="E44" s="75"/>
      <c r="F44" s="75"/>
      <c r="G44" s="76"/>
    </row>
    <row r="45" spans="1:7" ht="11.25" customHeight="1" x14ac:dyDescent="0.2">
      <c r="A45" s="75"/>
      <c r="B45" s="75"/>
      <c r="C45" s="75"/>
      <c r="D45" s="75"/>
      <c r="E45" s="75"/>
      <c r="F45" s="75"/>
      <c r="G45" s="76"/>
    </row>
    <row r="46" spans="1:7" ht="9.9499999999999993" customHeight="1" x14ac:dyDescent="0.2">
      <c r="A46" s="75"/>
      <c r="B46" s="75"/>
      <c r="C46" s="75"/>
      <c r="D46" s="75"/>
      <c r="E46" s="75"/>
      <c r="F46" s="75"/>
      <c r="G46" s="76"/>
    </row>
    <row r="47" spans="1:7" ht="9.9499999999999993" customHeight="1" x14ac:dyDescent="0.2">
      <c r="A47" s="51"/>
      <c r="B47" s="51"/>
      <c r="C47" s="51"/>
      <c r="D47" s="217"/>
      <c r="E47" s="217"/>
      <c r="F47" s="217"/>
      <c r="G47" s="217"/>
    </row>
    <row r="48" spans="1:7" ht="9.9499999999999993" customHeight="1" x14ac:dyDescent="0.2">
      <c r="A48" s="77"/>
      <c r="B48" s="77"/>
      <c r="C48" s="77"/>
      <c r="D48" s="213"/>
      <c r="E48" s="213"/>
      <c r="F48" s="214"/>
      <c r="G48" s="214"/>
    </row>
    <row r="49" spans="1:7" ht="9.9499999999999993" customHeight="1" x14ac:dyDescent="0.2">
      <c r="A49" s="77"/>
      <c r="B49" s="77"/>
      <c r="C49" s="77"/>
      <c r="D49" s="77"/>
      <c r="E49" s="77"/>
      <c r="F49" s="77"/>
      <c r="G49" s="78"/>
    </row>
    <row r="50" spans="1:7" ht="9.9499999999999993" customHeight="1" x14ac:dyDescent="0.2">
      <c r="A50" s="75"/>
      <c r="B50" s="75"/>
      <c r="C50" s="75"/>
      <c r="D50" s="75"/>
      <c r="E50" s="75"/>
      <c r="F50" s="75"/>
      <c r="G50" s="76"/>
    </row>
    <row r="51" spans="1:7" ht="9.9499999999999993" customHeight="1" x14ac:dyDescent="0.2">
      <c r="A51" s="75"/>
      <c r="B51" s="75"/>
      <c r="C51" s="75"/>
      <c r="D51" s="75"/>
      <c r="E51" s="75"/>
      <c r="F51" s="75"/>
      <c r="G51" s="76"/>
    </row>
    <row r="52" spans="1:7" x14ac:dyDescent="0.2">
      <c r="A52" s="75"/>
      <c r="B52" s="75"/>
      <c r="C52" s="75"/>
      <c r="D52" s="75"/>
      <c r="E52" s="75"/>
      <c r="F52" s="75"/>
      <c r="G52" s="76"/>
    </row>
    <row r="53" spans="1:7" x14ac:dyDescent="0.2">
      <c r="A53" s="79"/>
      <c r="B53" s="79"/>
      <c r="C53" s="79"/>
      <c r="D53" s="79"/>
      <c r="E53" s="75"/>
      <c r="F53" s="75"/>
      <c r="G53" s="76"/>
    </row>
    <row r="54" spans="1:7" x14ac:dyDescent="0.2">
      <c r="A54" s="75"/>
      <c r="B54" s="75"/>
      <c r="C54" s="75"/>
      <c r="D54" s="75"/>
      <c r="E54" s="75"/>
      <c r="F54" s="75"/>
      <c r="G54" s="76"/>
    </row>
    <row r="55" spans="1:7" x14ac:dyDescent="0.2">
      <c r="A55" s="80"/>
    </row>
    <row r="56" spans="1:7" x14ac:dyDescent="0.2">
      <c r="A56" s="80"/>
    </row>
    <row r="57" spans="1:7" x14ac:dyDescent="0.2">
      <c r="A57" s="80"/>
    </row>
    <row r="58" spans="1:7" x14ac:dyDescent="0.2">
      <c r="A58" s="80"/>
    </row>
    <row r="59" spans="1:7" x14ac:dyDescent="0.2">
      <c r="A59" s="80"/>
    </row>
  </sheetData>
  <autoFilter ref="A11:G15" xr:uid="{00000000-0001-0000-0100-000000000000}">
    <filterColumn colId="1" showButton="0"/>
    <filterColumn colId="3" showButton="0"/>
  </autoFilter>
  <mergeCells count="19">
    <mergeCell ref="D48:E48"/>
    <mergeCell ref="F48:G48"/>
    <mergeCell ref="B16:C16"/>
    <mergeCell ref="D16:E16"/>
    <mergeCell ref="D47:E47"/>
    <mergeCell ref="F47:G47"/>
    <mergeCell ref="B15:C15"/>
    <mergeCell ref="D15:E15"/>
    <mergeCell ref="B13:C13"/>
    <mergeCell ref="D13:E13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444F6-9DA1-4C22-BF21-C1BDC9A23CBA}">
  <dimension ref="A1:H62"/>
  <sheetViews>
    <sheetView topLeftCell="A8" zoomScale="120" zoomScaleNormal="120" workbookViewId="0">
      <selection activeCell="F19" sqref="F19:F24"/>
    </sheetView>
  </sheetViews>
  <sheetFormatPr defaultRowHeight="12.75" x14ac:dyDescent="0.2"/>
  <cols>
    <col min="1" max="1" width="18.5703125" style="52" customWidth="1"/>
    <col min="2" max="2" width="9.42578125" style="52" customWidth="1"/>
    <col min="3" max="3" width="11.7109375" style="52" customWidth="1"/>
    <col min="4" max="4" width="21.140625" style="52" customWidth="1"/>
    <col min="5" max="5" width="11.42578125" style="52" customWidth="1"/>
    <col min="6" max="6" width="22.5703125" style="52" customWidth="1"/>
    <col min="7" max="7" width="22.5703125" style="53" customWidth="1"/>
    <col min="8" max="8" width="10.140625" style="52" bestFit="1" customWidth="1"/>
    <col min="9" max="16384" width="9.140625" style="52"/>
  </cols>
  <sheetData>
    <row r="1" spans="1:8" ht="12.75" customHeight="1" x14ac:dyDescent="0.2">
      <c r="A1" s="217"/>
      <c r="B1" s="217"/>
      <c r="C1" s="217"/>
      <c r="D1" s="217"/>
      <c r="E1" s="217"/>
      <c r="F1" s="217"/>
      <c r="G1" s="217"/>
    </row>
    <row r="2" spans="1:8" ht="12.75" customHeight="1" x14ac:dyDescent="0.2">
      <c r="A2" s="217"/>
      <c r="B2" s="217"/>
      <c r="C2" s="217"/>
      <c r="D2" s="217"/>
      <c r="E2" s="217"/>
      <c r="F2" s="217"/>
      <c r="G2" s="217"/>
    </row>
    <row r="3" spans="1:8" ht="12.75" customHeight="1" x14ac:dyDescent="0.2">
      <c r="A3" s="217"/>
      <c r="B3" s="217"/>
      <c r="C3" s="217"/>
      <c r="D3" s="217"/>
      <c r="E3" s="217"/>
      <c r="F3" s="217"/>
      <c r="G3" s="217"/>
    </row>
    <row r="4" spans="1:8" ht="12.75" customHeight="1" x14ac:dyDescent="0.2">
      <c r="A4" s="217"/>
      <c r="B4" s="217"/>
      <c r="C4" s="217"/>
      <c r="D4" s="217"/>
      <c r="E4" s="217"/>
      <c r="F4" s="217"/>
      <c r="G4" s="217"/>
    </row>
    <row r="5" spans="1:8" ht="12.75" customHeight="1" x14ac:dyDescent="0.2">
      <c r="A5" s="217"/>
      <c r="B5" s="217"/>
      <c r="C5" s="217"/>
      <c r="D5" s="217"/>
      <c r="E5" s="217"/>
      <c r="F5" s="217"/>
      <c r="G5" s="217"/>
    </row>
    <row r="6" spans="1:8" ht="11.25" customHeight="1" x14ac:dyDescent="0.2">
      <c r="A6" s="217"/>
      <c r="B6" s="217"/>
      <c r="C6" s="217"/>
      <c r="D6" s="217"/>
      <c r="E6" s="217"/>
      <c r="F6" s="217"/>
      <c r="G6" s="217"/>
    </row>
    <row r="7" spans="1:8" ht="9.75" hidden="1" customHeight="1" x14ac:dyDescent="0.2">
      <c r="A7" s="217"/>
      <c r="B7" s="217"/>
      <c r="C7" s="217"/>
      <c r="D7" s="217"/>
      <c r="E7" s="217"/>
      <c r="F7" s="217"/>
      <c r="G7" s="217"/>
    </row>
    <row r="8" spans="1:8" ht="9" customHeight="1" x14ac:dyDescent="0.2"/>
    <row r="9" spans="1:8" s="56" customFormat="1" ht="6.75" customHeight="1" x14ac:dyDescent="0.15">
      <c r="A9" s="54"/>
      <c r="B9" s="54"/>
      <c r="C9" s="54"/>
      <c r="D9" s="54"/>
      <c r="E9" s="54"/>
      <c r="F9" s="54"/>
      <c r="G9" s="55"/>
    </row>
    <row r="10" spans="1:8" ht="21" customHeight="1" x14ac:dyDescent="0.2">
      <c r="A10" s="226" t="s">
        <v>114</v>
      </c>
      <c r="B10" s="227"/>
      <c r="C10" s="227"/>
      <c r="D10" s="227"/>
      <c r="E10" s="227"/>
      <c r="F10" s="227"/>
      <c r="G10" s="228"/>
    </row>
    <row r="11" spans="1:8" s="58" customFormat="1" ht="12.75" customHeight="1" x14ac:dyDescent="0.2">
      <c r="A11" s="229" t="s">
        <v>115</v>
      </c>
      <c r="B11" s="231" t="s">
        <v>116</v>
      </c>
      <c r="C11" s="232"/>
      <c r="D11" s="235" t="s">
        <v>117</v>
      </c>
      <c r="E11" s="236"/>
      <c r="F11" s="229" t="s">
        <v>118</v>
      </c>
      <c r="G11" s="239"/>
      <c r="H11" s="57"/>
    </row>
    <row r="12" spans="1:8" s="58" customFormat="1" ht="12.75" customHeight="1" x14ac:dyDescent="0.2">
      <c r="A12" s="230"/>
      <c r="B12" s="233"/>
      <c r="C12" s="234"/>
      <c r="D12" s="237"/>
      <c r="E12" s="238"/>
      <c r="F12" s="230"/>
      <c r="G12" s="240"/>
    </row>
    <row r="13" spans="1:8" s="58" customFormat="1" ht="12.75" customHeight="1" x14ac:dyDescent="0.2">
      <c r="A13" s="59">
        <v>45489</v>
      </c>
      <c r="B13" s="218" t="s">
        <v>129</v>
      </c>
      <c r="C13" s="219"/>
      <c r="D13" s="220" t="s">
        <v>130</v>
      </c>
      <c r="E13" s="221"/>
      <c r="F13" s="60" t="s">
        <v>131</v>
      </c>
      <c r="G13" s="62">
        <v>240</v>
      </c>
    </row>
    <row r="14" spans="1:8" x14ac:dyDescent="0.2">
      <c r="A14" s="66">
        <v>45489</v>
      </c>
      <c r="B14" s="218" t="s">
        <v>135</v>
      </c>
      <c r="C14" s="219"/>
      <c r="D14" s="224" t="s">
        <v>130</v>
      </c>
      <c r="E14" s="225"/>
      <c r="F14" s="61" t="s">
        <v>131</v>
      </c>
      <c r="G14" s="65">
        <v>240</v>
      </c>
    </row>
    <row r="15" spans="1:8" s="58" customFormat="1" ht="12.75" customHeight="1" x14ac:dyDescent="0.2">
      <c r="A15" s="59">
        <v>45489</v>
      </c>
      <c r="B15" s="222" t="s">
        <v>136</v>
      </c>
      <c r="C15" s="223"/>
      <c r="D15" s="224" t="s">
        <v>137</v>
      </c>
      <c r="E15" s="225"/>
      <c r="F15" s="61" t="s">
        <v>131</v>
      </c>
      <c r="G15" s="62">
        <v>250</v>
      </c>
    </row>
    <row r="16" spans="1:8" x14ac:dyDescent="0.2">
      <c r="A16" s="67">
        <v>45489</v>
      </c>
      <c r="B16" s="218" t="s">
        <v>138</v>
      </c>
      <c r="C16" s="219"/>
      <c r="D16" s="220" t="s">
        <v>137</v>
      </c>
      <c r="E16" s="221"/>
      <c r="F16" s="61" t="s">
        <v>131</v>
      </c>
      <c r="G16" s="64">
        <v>150.06</v>
      </c>
    </row>
    <row r="17" spans="1:7" x14ac:dyDescent="0.2">
      <c r="A17" s="66">
        <v>45489</v>
      </c>
      <c r="B17" s="218" t="s">
        <v>144</v>
      </c>
      <c r="C17" s="219"/>
      <c r="D17" s="220" t="s">
        <v>145</v>
      </c>
      <c r="E17" s="221"/>
      <c r="F17" s="61" t="s">
        <v>131</v>
      </c>
      <c r="G17" s="65">
        <v>4500</v>
      </c>
    </row>
    <row r="18" spans="1:7" s="58" customFormat="1" ht="12.75" customHeight="1" x14ac:dyDescent="0.2">
      <c r="A18" s="59">
        <v>45489</v>
      </c>
      <c r="B18" s="218" t="s">
        <v>146</v>
      </c>
      <c r="C18" s="219"/>
      <c r="D18" s="220" t="s">
        <v>147</v>
      </c>
      <c r="E18" s="221"/>
      <c r="F18" s="61" t="s">
        <v>131</v>
      </c>
      <c r="G18" s="65">
        <v>1238</v>
      </c>
    </row>
    <row r="19" spans="1:7" ht="11.25" customHeight="1" x14ac:dyDescent="0.2">
      <c r="A19" s="68"/>
      <c r="B19" s="215"/>
      <c r="C19" s="215"/>
      <c r="D19" s="216"/>
      <c r="E19" s="216"/>
      <c r="F19" s="69"/>
      <c r="G19" s="70"/>
    </row>
    <row r="20" spans="1:7" ht="11.25" customHeight="1" x14ac:dyDescent="0.2">
      <c r="A20" s="71" t="s">
        <v>79</v>
      </c>
      <c r="B20" s="72"/>
      <c r="C20" s="72"/>
      <c r="D20" s="72"/>
      <c r="E20" s="72"/>
      <c r="F20" s="73"/>
      <c r="G20" s="74">
        <f>SUM(G13:G19)</f>
        <v>6618.0599999999995</v>
      </c>
    </row>
    <row r="21" spans="1:7" ht="11.25" customHeight="1" x14ac:dyDescent="0.2">
      <c r="A21" s="75"/>
      <c r="B21" s="75"/>
      <c r="C21" s="75"/>
      <c r="D21" s="75"/>
      <c r="E21" s="75"/>
      <c r="F21" s="75"/>
      <c r="G21" s="76"/>
    </row>
    <row r="22" spans="1:7" ht="11.25" customHeight="1" x14ac:dyDescent="0.2">
      <c r="A22" s="75"/>
      <c r="B22" s="75"/>
      <c r="C22" s="75"/>
      <c r="D22" s="75"/>
      <c r="E22" s="75"/>
      <c r="F22" s="75"/>
      <c r="G22" s="76"/>
    </row>
    <row r="23" spans="1:7" ht="11.25" customHeight="1" x14ac:dyDescent="0.2">
      <c r="A23" s="75"/>
      <c r="B23" s="75"/>
      <c r="C23" s="75"/>
      <c r="D23" s="75"/>
      <c r="E23" s="75"/>
      <c r="F23" s="75"/>
      <c r="G23" s="76"/>
    </row>
    <row r="24" spans="1:7" ht="11.25" customHeight="1" x14ac:dyDescent="0.2">
      <c r="A24" s="75"/>
      <c r="B24" s="75"/>
      <c r="C24" s="75"/>
      <c r="D24" s="75"/>
      <c r="E24" s="75"/>
      <c r="F24" s="75"/>
      <c r="G24" s="76"/>
    </row>
    <row r="25" spans="1:7" ht="11.25" customHeight="1" x14ac:dyDescent="0.2">
      <c r="A25" s="75"/>
      <c r="B25" s="75"/>
      <c r="C25" s="75"/>
      <c r="D25" s="75"/>
      <c r="E25" s="75"/>
      <c r="F25" s="75"/>
      <c r="G25" s="76"/>
    </row>
    <row r="26" spans="1:7" ht="11.25" customHeight="1" x14ac:dyDescent="0.2">
      <c r="A26" s="75"/>
      <c r="B26" s="75"/>
      <c r="C26" s="75"/>
      <c r="D26" s="75"/>
      <c r="E26" s="75"/>
      <c r="F26" s="75"/>
      <c r="G26" s="76"/>
    </row>
    <row r="27" spans="1:7" ht="11.25" customHeight="1" x14ac:dyDescent="0.2">
      <c r="A27" s="75"/>
      <c r="B27" s="75"/>
      <c r="C27" s="75"/>
      <c r="D27" s="75"/>
      <c r="E27" s="75"/>
      <c r="F27" s="75"/>
      <c r="G27" s="76"/>
    </row>
    <row r="28" spans="1:7" ht="11.25" customHeight="1" x14ac:dyDescent="0.2">
      <c r="A28" s="75"/>
      <c r="B28" s="75"/>
      <c r="C28" s="75"/>
      <c r="D28" s="75"/>
      <c r="E28" s="75"/>
      <c r="F28" s="75"/>
      <c r="G28" s="76"/>
    </row>
    <row r="29" spans="1:7" ht="11.25" customHeight="1" x14ac:dyDescent="0.2">
      <c r="A29" s="75"/>
      <c r="B29" s="75"/>
      <c r="C29" s="75"/>
      <c r="D29" s="75"/>
      <c r="E29" s="75"/>
      <c r="F29" s="75"/>
      <c r="G29" s="76"/>
    </row>
    <row r="30" spans="1:7" ht="11.25" customHeight="1" x14ac:dyDescent="0.2">
      <c r="A30" s="75"/>
      <c r="B30" s="75"/>
      <c r="C30" s="75"/>
      <c r="D30" s="75"/>
      <c r="E30" s="75"/>
      <c r="F30" s="75"/>
      <c r="G30" s="76"/>
    </row>
    <row r="31" spans="1:7" ht="11.25" customHeight="1" x14ac:dyDescent="0.2">
      <c r="A31" s="75"/>
      <c r="B31" s="75"/>
      <c r="C31" s="75"/>
      <c r="D31" s="75"/>
      <c r="E31" s="75"/>
      <c r="F31" s="75"/>
      <c r="G31" s="76"/>
    </row>
    <row r="32" spans="1:7" ht="11.25" customHeight="1" x14ac:dyDescent="0.2">
      <c r="A32" s="75"/>
      <c r="B32" s="75"/>
      <c r="C32" s="75"/>
      <c r="D32" s="75"/>
      <c r="E32" s="75"/>
      <c r="F32" s="75"/>
      <c r="G32" s="76"/>
    </row>
    <row r="33" spans="1:7" ht="11.25" customHeight="1" x14ac:dyDescent="0.2">
      <c r="A33" s="75"/>
      <c r="B33" s="75"/>
      <c r="C33" s="75"/>
      <c r="D33" s="75"/>
      <c r="E33" s="75"/>
      <c r="F33" s="75"/>
      <c r="G33" s="76"/>
    </row>
    <row r="34" spans="1:7" ht="11.25" customHeight="1" x14ac:dyDescent="0.2">
      <c r="A34" s="75"/>
      <c r="B34" s="75"/>
      <c r="C34" s="75"/>
      <c r="D34" s="75"/>
      <c r="E34" s="75"/>
      <c r="F34" s="75"/>
      <c r="G34" s="76"/>
    </row>
    <row r="35" spans="1:7" ht="11.25" customHeight="1" x14ac:dyDescent="0.2">
      <c r="A35" s="75"/>
      <c r="B35" s="75"/>
      <c r="C35" s="75"/>
      <c r="D35" s="75"/>
      <c r="E35" s="75"/>
      <c r="F35" s="75"/>
      <c r="G35" s="76"/>
    </row>
    <row r="36" spans="1:7" ht="11.25" customHeight="1" x14ac:dyDescent="0.2">
      <c r="A36" s="75"/>
      <c r="B36" s="75"/>
      <c r="C36" s="75"/>
      <c r="D36" s="75"/>
      <c r="E36" s="75"/>
      <c r="F36" s="75"/>
      <c r="G36" s="76"/>
    </row>
    <row r="37" spans="1:7" ht="11.25" customHeight="1" x14ac:dyDescent="0.2">
      <c r="A37" s="75"/>
      <c r="B37" s="75"/>
      <c r="C37" s="75"/>
      <c r="D37" s="75"/>
      <c r="E37" s="75"/>
      <c r="F37" s="75"/>
      <c r="G37" s="76"/>
    </row>
    <row r="38" spans="1:7" ht="11.25" customHeight="1" x14ac:dyDescent="0.2">
      <c r="A38" s="75"/>
      <c r="B38" s="75"/>
      <c r="C38" s="75"/>
      <c r="D38" s="75"/>
      <c r="E38" s="75"/>
      <c r="F38" s="75"/>
      <c r="G38" s="76"/>
    </row>
    <row r="39" spans="1:7" ht="11.25" customHeight="1" x14ac:dyDescent="0.2">
      <c r="A39" s="75"/>
      <c r="B39" s="75"/>
      <c r="C39" s="75"/>
      <c r="D39" s="75"/>
      <c r="E39" s="75"/>
      <c r="F39" s="75"/>
      <c r="G39" s="76"/>
    </row>
    <row r="40" spans="1:7" ht="11.25" customHeight="1" x14ac:dyDescent="0.2">
      <c r="A40" s="75"/>
      <c r="B40" s="75"/>
      <c r="C40" s="75"/>
      <c r="D40" s="75"/>
      <c r="E40" s="75"/>
      <c r="F40" s="75"/>
      <c r="G40" s="76"/>
    </row>
    <row r="41" spans="1:7" ht="11.25" customHeight="1" x14ac:dyDescent="0.2">
      <c r="A41" s="75"/>
      <c r="B41" s="75"/>
      <c r="C41" s="75"/>
      <c r="D41" s="75"/>
      <c r="E41" s="75"/>
      <c r="F41" s="75"/>
      <c r="G41" s="76"/>
    </row>
    <row r="42" spans="1:7" ht="11.25" customHeight="1" x14ac:dyDescent="0.2">
      <c r="A42" s="75"/>
      <c r="B42" s="75"/>
      <c r="C42" s="75"/>
      <c r="D42" s="75"/>
      <c r="E42" s="75"/>
      <c r="F42" s="75"/>
      <c r="G42" s="76"/>
    </row>
    <row r="43" spans="1:7" ht="11.25" customHeight="1" x14ac:dyDescent="0.2">
      <c r="A43" s="75"/>
      <c r="B43" s="75"/>
      <c r="C43" s="75"/>
      <c r="D43" s="75"/>
      <c r="E43" s="75"/>
      <c r="F43" s="75"/>
      <c r="G43" s="76"/>
    </row>
    <row r="44" spans="1:7" ht="11.25" customHeight="1" x14ac:dyDescent="0.2">
      <c r="A44" s="75"/>
      <c r="B44" s="75"/>
      <c r="C44" s="75"/>
      <c r="D44" s="75"/>
      <c r="E44" s="75"/>
      <c r="F44" s="75"/>
      <c r="G44" s="76"/>
    </row>
    <row r="45" spans="1:7" ht="11.25" customHeight="1" x14ac:dyDescent="0.2">
      <c r="A45" s="75"/>
      <c r="B45" s="75"/>
      <c r="C45" s="75"/>
      <c r="D45" s="75"/>
      <c r="E45" s="75"/>
      <c r="F45" s="75"/>
      <c r="G45" s="76"/>
    </row>
    <row r="46" spans="1:7" ht="11.25" customHeight="1" x14ac:dyDescent="0.2">
      <c r="A46" s="75"/>
      <c r="B46" s="75"/>
      <c r="C46" s="75"/>
      <c r="D46" s="75"/>
      <c r="E46" s="75"/>
      <c r="F46" s="75"/>
      <c r="G46" s="76"/>
    </row>
    <row r="47" spans="1:7" ht="11.25" customHeight="1" x14ac:dyDescent="0.2">
      <c r="A47" s="75"/>
      <c r="B47" s="75"/>
      <c r="C47" s="75"/>
      <c r="D47" s="75"/>
      <c r="E47" s="75"/>
      <c r="F47" s="75"/>
      <c r="G47" s="76"/>
    </row>
    <row r="48" spans="1:7" ht="11.25" customHeight="1" x14ac:dyDescent="0.2">
      <c r="A48" s="75"/>
      <c r="B48" s="75"/>
      <c r="C48" s="75"/>
      <c r="D48" s="75"/>
      <c r="E48" s="75"/>
      <c r="F48" s="75"/>
      <c r="G48" s="76"/>
    </row>
    <row r="49" spans="1:7" ht="9.9499999999999993" customHeight="1" x14ac:dyDescent="0.2">
      <c r="A49" s="75"/>
      <c r="B49" s="75"/>
      <c r="C49" s="75"/>
      <c r="D49" s="75"/>
      <c r="E49" s="75"/>
      <c r="F49" s="75"/>
      <c r="G49" s="76"/>
    </row>
    <row r="50" spans="1:7" ht="9.9499999999999993" customHeight="1" x14ac:dyDescent="0.2">
      <c r="A50" s="51"/>
      <c r="B50" s="51"/>
      <c r="C50" s="51"/>
      <c r="D50" s="217"/>
      <c r="E50" s="217"/>
      <c r="F50" s="217"/>
      <c r="G50" s="217"/>
    </row>
    <row r="51" spans="1:7" ht="9.9499999999999993" customHeight="1" x14ac:dyDescent="0.2">
      <c r="A51" s="77"/>
      <c r="B51" s="77"/>
      <c r="C51" s="77"/>
      <c r="D51" s="213"/>
      <c r="E51" s="213"/>
      <c r="F51" s="214"/>
      <c r="G51" s="214"/>
    </row>
    <row r="52" spans="1:7" ht="9.9499999999999993" customHeight="1" x14ac:dyDescent="0.2">
      <c r="A52" s="77"/>
      <c r="B52" s="77"/>
      <c r="C52" s="77"/>
      <c r="D52" s="77"/>
      <c r="E52" s="77"/>
      <c r="F52" s="77"/>
      <c r="G52" s="78"/>
    </row>
    <row r="53" spans="1:7" ht="9.9499999999999993" customHeight="1" x14ac:dyDescent="0.2">
      <c r="A53" s="75"/>
      <c r="B53" s="75"/>
      <c r="C53" s="75"/>
      <c r="D53" s="75"/>
      <c r="E53" s="75"/>
      <c r="F53" s="75"/>
      <c r="G53" s="76"/>
    </row>
    <row r="54" spans="1:7" ht="9.9499999999999993" customHeight="1" x14ac:dyDescent="0.2">
      <c r="A54" s="75"/>
      <c r="B54" s="75"/>
      <c r="C54" s="75"/>
      <c r="D54" s="75"/>
      <c r="E54" s="75"/>
      <c r="F54" s="75"/>
      <c r="G54" s="76"/>
    </row>
    <row r="55" spans="1:7" x14ac:dyDescent="0.2">
      <c r="A55" s="75"/>
      <c r="B55" s="75"/>
      <c r="C55" s="75"/>
      <c r="D55" s="75"/>
      <c r="E55" s="75"/>
      <c r="F55" s="75"/>
      <c r="G55" s="76"/>
    </row>
    <row r="56" spans="1:7" x14ac:dyDescent="0.2">
      <c r="A56" s="79"/>
      <c r="B56" s="79"/>
      <c r="C56" s="79"/>
      <c r="D56" s="79"/>
      <c r="E56" s="75"/>
      <c r="F56" s="75"/>
      <c r="G56" s="76"/>
    </row>
    <row r="57" spans="1:7" x14ac:dyDescent="0.2">
      <c r="A57" s="75"/>
      <c r="B57" s="75"/>
      <c r="C57" s="75"/>
      <c r="D57" s="75"/>
      <c r="E57" s="75"/>
      <c r="F57" s="75"/>
      <c r="G57" s="76"/>
    </row>
    <row r="58" spans="1:7" x14ac:dyDescent="0.2">
      <c r="A58" s="80"/>
    </row>
    <row r="59" spans="1:7" x14ac:dyDescent="0.2">
      <c r="A59" s="80"/>
    </row>
    <row r="60" spans="1:7" x14ac:dyDescent="0.2">
      <c r="A60" s="80"/>
    </row>
    <row r="61" spans="1:7" x14ac:dyDescent="0.2">
      <c r="A61" s="80"/>
    </row>
    <row r="62" spans="1:7" x14ac:dyDescent="0.2">
      <c r="A62" s="80"/>
    </row>
  </sheetData>
  <autoFilter ref="A11:G18" xr:uid="{00000000-0001-0000-0100-000000000000}">
    <filterColumn colId="1" showButton="0"/>
    <filterColumn colId="3" showButton="0"/>
  </autoFilter>
  <mergeCells count="25">
    <mergeCell ref="D51:E51"/>
    <mergeCell ref="F51:G51"/>
    <mergeCell ref="B19:C19"/>
    <mergeCell ref="D19:E19"/>
    <mergeCell ref="D50:E50"/>
    <mergeCell ref="F50:G50"/>
    <mergeCell ref="B17:C17"/>
    <mergeCell ref="D17:E17"/>
    <mergeCell ref="B18:C18"/>
    <mergeCell ref="D18:E18"/>
    <mergeCell ref="B15:C15"/>
    <mergeCell ref="D15:E15"/>
    <mergeCell ref="B16:C16"/>
    <mergeCell ref="D16:E16"/>
    <mergeCell ref="B14:C14"/>
    <mergeCell ref="D14:E14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53E5D-9D82-4107-8A5D-1361F03C7492}">
  <dimension ref="A1:H58"/>
  <sheetViews>
    <sheetView tabSelected="1" zoomScale="120" zoomScaleNormal="120" workbookViewId="0">
      <selection activeCell="D21" sqref="D21"/>
    </sheetView>
  </sheetViews>
  <sheetFormatPr defaultRowHeight="12.75" x14ac:dyDescent="0.2"/>
  <cols>
    <col min="1" max="1" width="18.5703125" style="52" customWidth="1"/>
    <col min="2" max="2" width="9.42578125" style="52" customWidth="1"/>
    <col min="3" max="3" width="11.7109375" style="52" customWidth="1"/>
    <col min="4" max="4" width="21.140625" style="52" customWidth="1"/>
    <col min="5" max="5" width="11.42578125" style="52" customWidth="1"/>
    <col min="6" max="6" width="22.5703125" style="52" customWidth="1"/>
    <col min="7" max="7" width="22.5703125" style="53" customWidth="1"/>
    <col min="8" max="8" width="10.140625" style="52" bestFit="1" customWidth="1"/>
    <col min="9" max="16384" width="9.140625" style="52"/>
  </cols>
  <sheetData>
    <row r="1" spans="1:8" ht="12.75" customHeight="1" x14ac:dyDescent="0.2">
      <c r="A1" s="217"/>
      <c r="B1" s="217"/>
      <c r="C1" s="217"/>
      <c r="D1" s="217"/>
      <c r="E1" s="217"/>
      <c r="F1" s="217"/>
      <c r="G1" s="217"/>
    </row>
    <row r="2" spans="1:8" ht="12.75" customHeight="1" x14ac:dyDescent="0.2">
      <c r="A2" s="217"/>
      <c r="B2" s="217"/>
      <c r="C2" s="217"/>
      <c r="D2" s="217"/>
      <c r="E2" s="217"/>
      <c r="F2" s="217"/>
      <c r="G2" s="217"/>
    </row>
    <row r="3" spans="1:8" ht="12.75" customHeight="1" x14ac:dyDescent="0.2">
      <c r="A3" s="217"/>
      <c r="B3" s="217"/>
      <c r="C3" s="217"/>
      <c r="D3" s="217"/>
      <c r="E3" s="217"/>
      <c r="F3" s="217"/>
      <c r="G3" s="217"/>
    </row>
    <row r="4" spans="1:8" ht="12.75" customHeight="1" x14ac:dyDescent="0.2">
      <c r="A4" s="217"/>
      <c r="B4" s="217"/>
      <c r="C4" s="217"/>
      <c r="D4" s="217"/>
      <c r="E4" s="217"/>
      <c r="F4" s="217"/>
      <c r="G4" s="217"/>
    </row>
    <row r="5" spans="1:8" ht="12.75" customHeight="1" x14ac:dyDescent="0.2">
      <c r="A5" s="217"/>
      <c r="B5" s="217"/>
      <c r="C5" s="217"/>
      <c r="D5" s="217"/>
      <c r="E5" s="217"/>
      <c r="F5" s="217"/>
      <c r="G5" s="217"/>
    </row>
    <row r="6" spans="1:8" ht="11.25" customHeight="1" x14ac:dyDescent="0.2">
      <c r="A6" s="217"/>
      <c r="B6" s="217"/>
      <c r="C6" s="217"/>
      <c r="D6" s="217"/>
      <c r="E6" s="217"/>
      <c r="F6" s="217"/>
      <c r="G6" s="217"/>
    </row>
    <row r="7" spans="1:8" ht="9.75" hidden="1" customHeight="1" x14ac:dyDescent="0.2">
      <c r="A7" s="217"/>
      <c r="B7" s="217"/>
      <c r="C7" s="217"/>
      <c r="D7" s="217"/>
      <c r="E7" s="217"/>
      <c r="F7" s="217"/>
      <c r="G7" s="217"/>
    </row>
    <row r="8" spans="1:8" ht="9" customHeight="1" x14ac:dyDescent="0.2"/>
    <row r="9" spans="1:8" s="56" customFormat="1" ht="6.75" customHeight="1" x14ac:dyDescent="0.15">
      <c r="A9" s="54"/>
      <c r="B9" s="54"/>
      <c r="C9" s="54"/>
      <c r="D9" s="54"/>
      <c r="E9" s="54"/>
      <c r="F9" s="54"/>
      <c r="G9" s="55"/>
    </row>
    <row r="10" spans="1:8" ht="21" customHeight="1" x14ac:dyDescent="0.2">
      <c r="A10" s="226" t="s">
        <v>114</v>
      </c>
      <c r="B10" s="227"/>
      <c r="C10" s="227"/>
      <c r="D10" s="227"/>
      <c r="E10" s="227"/>
      <c r="F10" s="227"/>
      <c r="G10" s="228"/>
    </row>
    <row r="11" spans="1:8" s="58" customFormat="1" ht="12.75" customHeight="1" x14ac:dyDescent="0.2">
      <c r="A11" s="229" t="s">
        <v>115</v>
      </c>
      <c r="B11" s="231" t="s">
        <v>116</v>
      </c>
      <c r="C11" s="232"/>
      <c r="D11" s="235" t="s">
        <v>117</v>
      </c>
      <c r="E11" s="236"/>
      <c r="F11" s="229" t="s">
        <v>118</v>
      </c>
      <c r="G11" s="239"/>
      <c r="H11" s="57"/>
    </row>
    <row r="12" spans="1:8" s="58" customFormat="1" ht="12.75" customHeight="1" x14ac:dyDescent="0.2">
      <c r="A12" s="230"/>
      <c r="B12" s="233"/>
      <c r="C12" s="234"/>
      <c r="D12" s="237"/>
      <c r="E12" s="238"/>
      <c r="F12" s="230"/>
      <c r="G12" s="240"/>
    </row>
    <row r="13" spans="1:8" x14ac:dyDescent="0.2">
      <c r="A13" s="67">
        <v>45489</v>
      </c>
      <c r="B13" s="218" t="s">
        <v>139</v>
      </c>
      <c r="C13" s="219"/>
      <c r="D13" s="220" t="s">
        <v>140</v>
      </c>
      <c r="E13" s="221"/>
      <c r="F13" s="60" t="s">
        <v>141</v>
      </c>
      <c r="G13" s="64">
        <v>284.58</v>
      </c>
    </row>
    <row r="14" spans="1:8" s="58" customFormat="1" ht="12.75" customHeight="1" x14ac:dyDescent="0.2">
      <c r="A14" s="63">
        <v>45489</v>
      </c>
      <c r="B14" s="218" t="s">
        <v>142</v>
      </c>
      <c r="C14" s="219"/>
      <c r="D14" s="220" t="s">
        <v>143</v>
      </c>
      <c r="E14" s="221"/>
      <c r="F14" s="60" t="s">
        <v>141</v>
      </c>
      <c r="G14" s="64">
        <v>219.86</v>
      </c>
    </row>
    <row r="15" spans="1:8" ht="11.25" customHeight="1" x14ac:dyDescent="0.2">
      <c r="A15" s="68"/>
      <c r="B15" s="215"/>
      <c r="C15" s="215"/>
      <c r="D15" s="216"/>
      <c r="E15" s="216"/>
      <c r="F15" s="69"/>
      <c r="G15" s="70"/>
    </row>
    <row r="16" spans="1:8" ht="11.25" customHeight="1" x14ac:dyDescent="0.2">
      <c r="A16" s="71" t="s">
        <v>79</v>
      </c>
      <c r="B16" s="72"/>
      <c r="C16" s="72"/>
      <c r="D16" s="72"/>
      <c r="E16" s="72"/>
      <c r="F16" s="73"/>
      <c r="G16" s="74">
        <f>SUM(G13:G15)</f>
        <v>504.44</v>
      </c>
    </row>
    <row r="17" spans="1:7" ht="11.25" customHeight="1" x14ac:dyDescent="0.2">
      <c r="A17" s="75"/>
      <c r="B17" s="75"/>
      <c r="C17" s="75"/>
      <c r="D17" s="75"/>
      <c r="E17" s="75"/>
      <c r="F17" s="75"/>
      <c r="G17" s="76"/>
    </row>
    <row r="18" spans="1:7" ht="11.25" customHeight="1" x14ac:dyDescent="0.2">
      <c r="A18" s="75"/>
      <c r="B18" s="75"/>
      <c r="C18" s="75"/>
      <c r="D18" s="75"/>
      <c r="E18" s="75"/>
      <c r="F18" s="75"/>
      <c r="G18" s="76"/>
    </row>
    <row r="19" spans="1:7" ht="11.25" customHeight="1" x14ac:dyDescent="0.2">
      <c r="A19" s="75"/>
      <c r="B19" s="75"/>
      <c r="C19" s="75"/>
      <c r="D19" s="75"/>
      <c r="E19" s="75"/>
      <c r="F19" s="75"/>
      <c r="G19" s="76"/>
    </row>
    <row r="20" spans="1:7" ht="11.25" customHeight="1" x14ac:dyDescent="0.2">
      <c r="A20" s="75"/>
      <c r="B20" s="75"/>
      <c r="C20" s="75"/>
      <c r="D20" s="75"/>
      <c r="E20" s="75"/>
      <c r="F20" s="75"/>
      <c r="G20" s="76"/>
    </row>
    <row r="21" spans="1:7" ht="11.25" customHeight="1" x14ac:dyDescent="0.2">
      <c r="A21" s="75"/>
      <c r="B21" s="75"/>
      <c r="C21" s="75"/>
      <c r="D21" s="75"/>
      <c r="E21" s="75"/>
      <c r="F21" s="75"/>
      <c r="G21" s="76"/>
    </row>
    <row r="22" spans="1:7" ht="11.25" customHeight="1" x14ac:dyDescent="0.2">
      <c r="A22" s="75"/>
      <c r="B22" s="75"/>
      <c r="C22" s="75"/>
      <c r="D22" s="75"/>
      <c r="E22" s="75"/>
      <c r="F22" s="75"/>
      <c r="G22" s="76"/>
    </row>
    <row r="23" spans="1:7" ht="11.25" customHeight="1" x14ac:dyDescent="0.2">
      <c r="A23" s="75"/>
      <c r="B23" s="75"/>
      <c r="C23" s="75"/>
      <c r="D23" s="75"/>
      <c r="E23" s="75"/>
      <c r="F23" s="75"/>
      <c r="G23" s="76"/>
    </row>
    <row r="24" spans="1:7" ht="11.25" customHeight="1" x14ac:dyDescent="0.2">
      <c r="A24" s="75"/>
      <c r="B24" s="75"/>
      <c r="C24" s="75"/>
      <c r="D24" s="75"/>
      <c r="E24" s="75"/>
      <c r="F24" s="75"/>
      <c r="G24" s="76"/>
    </row>
    <row r="25" spans="1:7" ht="11.25" customHeight="1" x14ac:dyDescent="0.2">
      <c r="A25" s="75"/>
      <c r="B25" s="75"/>
      <c r="C25" s="75"/>
      <c r="D25" s="75"/>
      <c r="E25" s="75"/>
      <c r="F25" s="75"/>
      <c r="G25" s="76"/>
    </row>
    <row r="26" spans="1:7" ht="11.25" customHeight="1" x14ac:dyDescent="0.2">
      <c r="A26" s="75"/>
      <c r="B26" s="75"/>
      <c r="C26" s="75"/>
      <c r="D26" s="75"/>
      <c r="E26" s="75"/>
      <c r="F26" s="75"/>
      <c r="G26" s="76"/>
    </row>
    <row r="27" spans="1:7" ht="11.25" customHeight="1" x14ac:dyDescent="0.2">
      <c r="A27" s="75"/>
      <c r="B27" s="75"/>
      <c r="C27" s="75"/>
      <c r="D27" s="75"/>
      <c r="E27" s="75"/>
      <c r="F27" s="75"/>
      <c r="G27" s="76"/>
    </row>
    <row r="28" spans="1:7" ht="11.25" customHeight="1" x14ac:dyDescent="0.2">
      <c r="A28" s="75"/>
      <c r="B28" s="75"/>
      <c r="C28" s="75"/>
      <c r="D28" s="75"/>
      <c r="E28" s="75"/>
      <c r="F28" s="75"/>
      <c r="G28" s="76"/>
    </row>
    <row r="29" spans="1:7" ht="11.25" customHeight="1" x14ac:dyDescent="0.2">
      <c r="A29" s="75"/>
      <c r="B29" s="75"/>
      <c r="C29" s="75"/>
      <c r="D29" s="75"/>
      <c r="E29" s="75"/>
      <c r="F29" s="75"/>
      <c r="G29" s="76"/>
    </row>
    <row r="30" spans="1:7" ht="11.25" customHeight="1" x14ac:dyDescent="0.2">
      <c r="A30" s="75"/>
      <c r="B30" s="75"/>
      <c r="C30" s="75"/>
      <c r="D30" s="75"/>
      <c r="E30" s="75"/>
      <c r="F30" s="75"/>
      <c r="G30" s="76"/>
    </row>
    <row r="31" spans="1:7" ht="11.25" customHeight="1" x14ac:dyDescent="0.2">
      <c r="A31" s="75"/>
      <c r="B31" s="75"/>
      <c r="C31" s="75"/>
      <c r="D31" s="75"/>
      <c r="E31" s="75"/>
      <c r="F31" s="75"/>
      <c r="G31" s="76"/>
    </row>
    <row r="32" spans="1:7" ht="11.25" customHeight="1" x14ac:dyDescent="0.2">
      <c r="A32" s="75"/>
      <c r="B32" s="75"/>
      <c r="C32" s="75"/>
      <c r="D32" s="75"/>
      <c r="E32" s="75"/>
      <c r="F32" s="75"/>
      <c r="G32" s="76"/>
    </row>
    <row r="33" spans="1:7" ht="11.25" customHeight="1" x14ac:dyDescent="0.2">
      <c r="A33" s="75"/>
      <c r="B33" s="75"/>
      <c r="C33" s="75"/>
      <c r="D33" s="75"/>
      <c r="E33" s="75"/>
      <c r="F33" s="75"/>
      <c r="G33" s="76"/>
    </row>
    <row r="34" spans="1:7" ht="11.25" customHeight="1" x14ac:dyDescent="0.2">
      <c r="A34" s="75"/>
      <c r="B34" s="75"/>
      <c r="C34" s="75"/>
      <c r="D34" s="75"/>
      <c r="E34" s="75"/>
      <c r="F34" s="75"/>
      <c r="G34" s="76"/>
    </row>
    <row r="35" spans="1:7" ht="11.25" customHeight="1" x14ac:dyDescent="0.2">
      <c r="A35" s="75"/>
      <c r="B35" s="75"/>
      <c r="C35" s="75"/>
      <c r="D35" s="75"/>
      <c r="E35" s="75"/>
      <c r="F35" s="75"/>
      <c r="G35" s="76"/>
    </row>
    <row r="36" spans="1:7" ht="11.25" customHeight="1" x14ac:dyDescent="0.2">
      <c r="A36" s="75"/>
      <c r="B36" s="75"/>
      <c r="C36" s="75"/>
      <c r="D36" s="75"/>
      <c r="E36" s="75"/>
      <c r="F36" s="75"/>
      <c r="G36" s="76"/>
    </row>
    <row r="37" spans="1:7" ht="11.25" customHeight="1" x14ac:dyDescent="0.2">
      <c r="A37" s="75"/>
      <c r="B37" s="75"/>
      <c r="C37" s="75"/>
      <c r="D37" s="75"/>
      <c r="E37" s="75"/>
      <c r="F37" s="75"/>
      <c r="G37" s="76"/>
    </row>
    <row r="38" spans="1:7" ht="11.25" customHeight="1" x14ac:dyDescent="0.2">
      <c r="A38" s="75"/>
      <c r="B38" s="75"/>
      <c r="C38" s="75"/>
      <c r="D38" s="75"/>
      <c r="E38" s="75"/>
      <c r="F38" s="75"/>
      <c r="G38" s="76"/>
    </row>
    <row r="39" spans="1:7" ht="11.25" customHeight="1" x14ac:dyDescent="0.2">
      <c r="A39" s="75"/>
      <c r="B39" s="75"/>
      <c r="C39" s="75"/>
      <c r="D39" s="75"/>
      <c r="E39" s="75"/>
      <c r="F39" s="75"/>
      <c r="G39" s="76"/>
    </row>
    <row r="40" spans="1:7" ht="11.25" customHeight="1" x14ac:dyDescent="0.2">
      <c r="A40" s="75"/>
      <c r="B40" s="75"/>
      <c r="C40" s="75"/>
      <c r="D40" s="75"/>
      <c r="E40" s="75"/>
      <c r="F40" s="75"/>
      <c r="G40" s="76"/>
    </row>
    <row r="41" spans="1:7" ht="11.25" customHeight="1" x14ac:dyDescent="0.2">
      <c r="A41" s="75"/>
      <c r="B41" s="75"/>
      <c r="C41" s="75"/>
      <c r="D41" s="75"/>
      <c r="E41" s="75"/>
      <c r="F41" s="75"/>
      <c r="G41" s="76"/>
    </row>
    <row r="42" spans="1:7" ht="11.25" customHeight="1" x14ac:dyDescent="0.2">
      <c r="A42" s="75"/>
      <c r="B42" s="75"/>
      <c r="C42" s="75"/>
      <c r="D42" s="75"/>
      <c r="E42" s="75"/>
      <c r="F42" s="75"/>
      <c r="G42" s="76"/>
    </row>
    <row r="43" spans="1:7" ht="11.25" customHeight="1" x14ac:dyDescent="0.2">
      <c r="A43" s="75"/>
      <c r="B43" s="75"/>
      <c r="C43" s="75"/>
      <c r="D43" s="75"/>
      <c r="E43" s="75"/>
      <c r="F43" s="75"/>
      <c r="G43" s="76"/>
    </row>
    <row r="44" spans="1:7" ht="11.25" customHeight="1" x14ac:dyDescent="0.2">
      <c r="A44" s="75"/>
      <c r="B44" s="75"/>
      <c r="C44" s="75"/>
      <c r="D44" s="75"/>
      <c r="E44" s="75"/>
      <c r="F44" s="75"/>
      <c r="G44" s="76"/>
    </row>
    <row r="45" spans="1:7" ht="9.9499999999999993" customHeight="1" x14ac:dyDescent="0.2">
      <c r="A45" s="75"/>
      <c r="B45" s="75"/>
      <c r="C45" s="75"/>
      <c r="D45" s="75"/>
      <c r="E45" s="75"/>
      <c r="F45" s="75"/>
      <c r="G45" s="76"/>
    </row>
    <row r="46" spans="1:7" ht="9.9499999999999993" customHeight="1" x14ac:dyDescent="0.2">
      <c r="A46" s="51"/>
      <c r="B46" s="51"/>
      <c r="C46" s="51"/>
      <c r="D46" s="217"/>
      <c r="E46" s="217"/>
      <c r="F46" s="217"/>
      <c r="G46" s="217"/>
    </row>
    <row r="47" spans="1:7" ht="9.9499999999999993" customHeight="1" x14ac:dyDescent="0.2">
      <c r="A47" s="77"/>
      <c r="B47" s="77"/>
      <c r="C47" s="77"/>
      <c r="D47" s="213"/>
      <c r="E47" s="213"/>
      <c r="F47" s="214"/>
      <c r="G47" s="214"/>
    </row>
    <row r="48" spans="1:7" ht="9.9499999999999993" customHeight="1" x14ac:dyDescent="0.2">
      <c r="A48" s="77"/>
      <c r="B48" s="77"/>
      <c r="C48" s="77"/>
      <c r="D48" s="77"/>
      <c r="E48" s="77"/>
      <c r="F48" s="77"/>
      <c r="G48" s="78"/>
    </row>
    <row r="49" spans="1:7" ht="9.9499999999999993" customHeight="1" x14ac:dyDescent="0.2">
      <c r="A49" s="75"/>
      <c r="B49" s="75"/>
      <c r="C49" s="75"/>
      <c r="D49" s="75"/>
      <c r="E49" s="75"/>
      <c r="F49" s="75"/>
      <c r="G49" s="76"/>
    </row>
    <row r="50" spans="1:7" ht="9.9499999999999993" customHeight="1" x14ac:dyDescent="0.2">
      <c r="A50" s="75"/>
      <c r="B50" s="75"/>
      <c r="C50" s="75"/>
      <c r="D50" s="75"/>
      <c r="E50" s="75"/>
      <c r="F50" s="75"/>
      <c r="G50" s="76"/>
    </row>
    <row r="51" spans="1:7" x14ac:dyDescent="0.2">
      <c r="A51" s="75"/>
      <c r="B51" s="75"/>
      <c r="C51" s="75"/>
      <c r="D51" s="75"/>
      <c r="E51" s="75"/>
      <c r="F51" s="75"/>
      <c r="G51" s="76"/>
    </row>
    <row r="52" spans="1:7" x14ac:dyDescent="0.2">
      <c r="A52" s="79"/>
      <c r="B52" s="79"/>
      <c r="C52" s="79"/>
      <c r="D52" s="79"/>
      <c r="E52" s="75"/>
      <c r="F52" s="75"/>
      <c r="G52" s="76"/>
    </row>
    <row r="53" spans="1:7" x14ac:dyDescent="0.2">
      <c r="A53" s="75"/>
      <c r="B53" s="75"/>
      <c r="C53" s="75"/>
      <c r="D53" s="75"/>
      <c r="E53" s="75"/>
      <c r="F53" s="75"/>
      <c r="G53" s="76"/>
    </row>
    <row r="54" spans="1:7" x14ac:dyDescent="0.2">
      <c r="A54" s="80"/>
    </row>
    <row r="55" spans="1:7" x14ac:dyDescent="0.2">
      <c r="A55" s="80"/>
    </row>
    <row r="56" spans="1:7" x14ac:dyDescent="0.2">
      <c r="A56" s="80"/>
    </row>
    <row r="57" spans="1:7" x14ac:dyDescent="0.2">
      <c r="A57" s="80"/>
    </row>
    <row r="58" spans="1:7" x14ac:dyDescent="0.2">
      <c r="A58" s="80"/>
    </row>
  </sheetData>
  <autoFilter ref="A11:G14" xr:uid="{00000000-0001-0000-0100-000000000000}">
    <filterColumn colId="1" showButton="0"/>
    <filterColumn colId="3" showButton="0"/>
  </autoFilter>
  <mergeCells count="17">
    <mergeCell ref="D47:E47"/>
    <mergeCell ref="F47:G47"/>
    <mergeCell ref="B15:C15"/>
    <mergeCell ref="D15:E15"/>
    <mergeCell ref="D46:E46"/>
    <mergeCell ref="F46:G46"/>
    <mergeCell ref="B14:C14"/>
    <mergeCell ref="D14:E14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JUL 24 </vt:lpstr>
      <vt:lpstr>Mensal</vt:lpstr>
      <vt:lpstr>Folha de Pagamento </vt:lpstr>
      <vt:lpstr>Utilidade Pública </vt:lpstr>
      <vt:lpstr>Serviços Prestados </vt:lpstr>
      <vt:lpstr>Material de Consumo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JULIA</cp:lastModifiedBy>
  <dcterms:created xsi:type="dcterms:W3CDTF">2024-09-11T16:34:44Z</dcterms:created>
  <dcterms:modified xsi:type="dcterms:W3CDTF">2024-09-11T19:53:33Z</dcterms:modified>
</cp:coreProperties>
</file>