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EMPRESAS\A\AIDESA\PRESTAÇÃO DE CONTAS 2025\Site\Novembro\"/>
    </mc:Choice>
  </mc:AlternateContent>
  <bookViews>
    <workbookView xWindow="0" yWindow="0" windowWidth="20490" windowHeight="7650" activeTab="3"/>
  </bookViews>
  <sheets>
    <sheet name="NOVEMBRO 25" sheetId="4" r:id="rId1"/>
    <sheet name="Despesas" sheetId="1" r:id="rId2"/>
    <sheet name="Bens e materiais permanentes" sheetId="2" r:id="rId3"/>
    <sheet name="Material de consumo" sheetId="3" r:id="rId4"/>
  </sheets>
  <externalReferences>
    <externalReference r:id="rId5"/>
    <externalReference r:id="rId6"/>
  </externalReferences>
  <definedNames>
    <definedName name="_xlnm._FilterDatabase" localSheetId="2" hidden="1">'Bens e materiais permanentes'!$A$45:$F$54</definedName>
    <definedName name="_xlnm._FilterDatabase" localSheetId="1" hidden="1">Despesas!$A$45:$F$55</definedName>
    <definedName name="_xlnm._FilterDatabase" localSheetId="3" hidden="1">'Material de consumo'!$A$45:$F$55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4" l="1"/>
  <c r="G90" i="4"/>
  <c r="F90" i="4"/>
  <c r="I88" i="4"/>
  <c r="H88" i="4"/>
  <c r="H90" i="4" s="1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90" i="4" s="1"/>
  <c r="I72" i="4"/>
  <c r="J67" i="4"/>
  <c r="G67" i="4"/>
  <c r="H66" i="4"/>
  <c r="H65" i="4"/>
  <c r="I65" i="4" s="1"/>
  <c r="H64" i="4"/>
  <c r="I64" i="4" s="1"/>
  <c r="H63" i="4"/>
  <c r="I63" i="4" s="1"/>
  <c r="F63" i="4"/>
  <c r="I62" i="4"/>
  <c r="H62" i="4"/>
  <c r="I61" i="4"/>
  <c r="H61" i="4"/>
  <c r="I60" i="4"/>
  <c r="H60" i="4"/>
  <c r="I59" i="4"/>
  <c r="H59" i="4"/>
  <c r="I58" i="4"/>
  <c r="H58" i="4"/>
  <c r="I57" i="4"/>
  <c r="H57" i="4"/>
  <c r="I56" i="4"/>
  <c r="H56" i="4"/>
  <c r="I55" i="4"/>
  <c r="H55" i="4"/>
  <c r="I54" i="4"/>
  <c r="H54" i="4"/>
  <c r="I53" i="4"/>
  <c r="H53" i="4"/>
  <c r="F52" i="4"/>
  <c r="F67" i="4" s="1"/>
  <c r="H51" i="4"/>
  <c r="I51" i="4" s="1"/>
  <c r="H50" i="4"/>
  <c r="I50" i="4" s="1"/>
  <c r="H49" i="4"/>
  <c r="H37" i="4"/>
  <c r="I32" i="4"/>
  <c r="I36" i="4" s="1"/>
  <c r="I31" i="4"/>
  <c r="E9" i="4"/>
  <c r="E8" i="4"/>
  <c r="F63" i="3"/>
  <c r="F57" i="3"/>
  <c r="E26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25" i="3" s="1"/>
  <c r="F62" i="2"/>
  <c r="F56" i="2"/>
  <c r="E26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25" i="2" s="1"/>
  <c r="F63" i="1"/>
  <c r="F57" i="1"/>
  <c r="E26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25" i="1" s="1"/>
  <c r="J102" i="4" l="1"/>
  <c r="I38" i="4"/>
  <c r="J100" i="4"/>
  <c r="I49" i="4"/>
  <c r="H52" i="4"/>
  <c r="I52" i="4" s="1"/>
  <c r="E29" i="3"/>
  <c r="E29" i="2"/>
  <c r="E29" i="1"/>
  <c r="H67" i="4" l="1"/>
  <c r="J101" i="4" l="1"/>
  <c r="J105" i="4" s="1"/>
  <c r="J107" i="4" s="1"/>
  <c r="J103" i="4"/>
</calcChain>
</file>

<file path=xl/sharedStrings.xml><?xml version="1.0" encoding="utf-8"?>
<sst xmlns="http://schemas.openxmlformats.org/spreadsheetml/2006/main" count="393" uniqueCount="151">
  <si>
    <t>DEMONSTRATIVO DAS DESPESAS REALIZADAS</t>
  </si>
  <si>
    <t>CATEGORIA OU FINALIDADE DA DESPESA</t>
  </si>
  <si>
    <t>PERÍODO DE REALIZAÇÃO</t>
  </si>
  <si>
    <t>VALORES APLICADO (R$)</t>
  </si>
  <si>
    <t>Folha Pagamento</t>
  </si>
  <si>
    <t>01/03/2024 a 31/03/2024</t>
  </si>
  <si>
    <t>Exames Laboratoriais</t>
  </si>
  <si>
    <t>Seviços Medicos Prestados</t>
  </si>
  <si>
    <t>Seviços Prestados</t>
  </si>
  <si>
    <t>Material de Consumo</t>
  </si>
  <si>
    <t>Material Medico Hospitalar</t>
  </si>
  <si>
    <t>Medicamentos</t>
  </si>
  <si>
    <t>Empréstimos</t>
  </si>
  <si>
    <t>Bens e Materiais Permanentes</t>
  </si>
  <si>
    <t>Alimentos</t>
  </si>
  <si>
    <t>Utilidade Publica</t>
  </si>
  <si>
    <t>Tarifas Bancarias</t>
  </si>
  <si>
    <t>Transferências</t>
  </si>
  <si>
    <t>TOTAL DAS DESPESAS</t>
  </si>
  <si>
    <t>TOTAL RECEITAS</t>
  </si>
  <si>
    <t>RECURSO PUBLICO NÃO APLICADO</t>
  </si>
  <si>
    <t>VALOR DEVOLVIDO AO ORGÃO CONCESSOR</t>
  </si>
  <si>
    <t>VALOR AUTORIZADO PARA APLICAÇÃO NO EXERCICIO SEGUINTE</t>
  </si>
  <si>
    <t xml:space="preserve"> ANEXO  20</t>
  </si>
  <si>
    <t>REPASSES AO TERCEIRO SETOR</t>
  </si>
  <si>
    <t>DEMOSNTRATIVO INTEGRAL DAS RECEITAS E DESPESAS</t>
  </si>
  <si>
    <t>AUXILIOS/SUBVENÇÕES/CONTRIBUIÇÕES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</si>
  <si>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</si>
  <si>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</si>
  <si>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</si>
  <si>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</si>
  <si>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</si>
  <si>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DATA</t>
  </si>
  <si>
    <t>VALOR (R$)</t>
  </si>
  <si>
    <t>NFE 32625</t>
  </si>
  <si>
    <t>Overstok Comércio Varegista Ltda</t>
  </si>
  <si>
    <t>Bens e materiais permanentes</t>
  </si>
  <si>
    <t>NFE 2077</t>
  </si>
  <si>
    <t xml:space="preserve">Orto Med </t>
  </si>
  <si>
    <t>NFE 596858</t>
  </si>
  <si>
    <t xml:space="preserve">Dona com Eletronico </t>
  </si>
  <si>
    <t>Material de consumo</t>
  </si>
  <si>
    <t>TOTAL</t>
  </si>
  <si>
    <t>RELAÇÃO DAS DESPESAS (4)-RECURSOS PRÓPRIOS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</si>
  <si>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</si>
  <si>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</si>
  <si>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</si>
  <si>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</si>
  <si>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</si>
  <si>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</si>
  <si>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</si>
  <si>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</si>
  <si>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</si>
  <si>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</si>
  <si>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</si>
  <si>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</si>
  <si>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</si>
  <si>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</si>
  <si>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fisica mediante a aquisição de equipamentos</t>
  </si>
  <si>
    <t>EXERCÍCIO:</t>
  </si>
  <si>
    <t>ORIGEM DOS RECURSOS (1):</t>
  </si>
  <si>
    <t>MUNICIPAL</t>
  </si>
  <si>
    <t>DOCUMENTO</t>
  </si>
  <si>
    <t>N´º.</t>
  </si>
  <si>
    <t>VIGÊNCIA</t>
  </si>
  <si>
    <t>VALOR - R$</t>
  </si>
  <si>
    <t>Termo de Colaboração</t>
  </si>
  <si>
    <t>33/2025</t>
  </si>
  <si>
    <t>10/06/2025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</si>
  <si>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</si>
  <si>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</si>
  <si>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</si>
  <si>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</si>
  <si>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</si>
  <si>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</si>
  <si>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</si>
  <si>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</si>
  <si>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</si>
  <si>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</si>
  <si>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</si>
  <si>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</si>
  <si>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</si>
  <si>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</si>
  <si>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</si>
  <si>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</si>
  <si>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</si>
  <si>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</si>
  <si>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</si>
  <si>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</si>
  <si>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</si>
  <si>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</si>
  <si>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</si>
  <si>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</si>
  <si>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</si>
  <si>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</si>
  <si>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</si>
  <si>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</si>
  <si>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</si>
  <si>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</si>
  <si>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</si>
  <si>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</si>
  <si>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</si>
  <si>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</si>
  <si>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</si>
  <si>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</si>
  <si>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</si>
  <si>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</si>
  <si>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</si>
  <si>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</si>
  <si>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</si>
  <si>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</si>
  <si>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</si>
  <si>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</si>
  <si>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</si>
  <si>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</si>
  <si>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</si>
  <si>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</si>
  <si>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</si>
  <si>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</si>
  <si>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</si>
  <si>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</si>
  <si>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</si>
  <si>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</si>
  <si>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</si>
  <si>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</si>
  <si>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</si>
  <si>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</si>
  <si>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</si>
  <si>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</si>
  <si>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</si>
  <si>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</si>
  <si>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</si>
  <si>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</si>
  <si>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</si>
  <si>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</si>
  <si>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</si>
  <si>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</si>
  <si>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</si>
  <si>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</si>
  <si>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</si>
  <si>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</si>
  <si>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</si>
  <si>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05 DE DEZEMBRO 2025</t>
  </si>
  <si>
    <t xml:space="preserve"> </t>
  </si>
  <si>
    <t>________________________________________________________</t>
  </si>
  <si>
    <t>MARIA ANGELICA MORETTO CUNHA</t>
  </si>
  <si>
    <t>PRESIDENTE</t>
  </si>
  <si>
    <t xml:space="preserve">__________________________                            </t>
  </si>
  <si>
    <t>_____________________________</t>
  </si>
  <si>
    <t>CELSO DE NARARETH RIBEIRO</t>
  </si>
  <si>
    <t>CÉLIO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</si>
</sst>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&quot;R$&quot;\ #,##0.00"/>
    <numFmt numFmtId="166" formatCode="&quot;Santa Rosa de Viterbo, &quot;dddd\ \-\ dd\ &quot;de&quot;\ mmmm\ &quot;de&quot;\ yyyy\.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7"/>
      <name val="Calibri"/>
      <family val="2"/>
      <scheme val="minor"/>
    </font>
    <font>
      <sz val="9"/>
      <name val="Arial"/>
      <family val="2"/>
    </font>
    <font>
      <sz val="8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4" fontId="10" fillId="0" borderId="0" applyFont="0" applyFill="0" applyBorder="0" applyAlignment="0" applyProtection="0"/>
  </cellStyleXfs>
  <cellXfs count="257">
    <xf numFmtId="0" fontId="0" fillId="0" borderId="0" xfId="0"/>
    <xf numFmtId="0" fontId="5" fillId="0" borderId="0" xfId="2" applyFont="1" applyAlignment="1">
      <alignment horizontal="center"/>
    </xf>
    <xf numFmtId="0" fontId="5" fillId="0" borderId="0" xfId="2" applyFont="1"/>
    <xf numFmtId="44" fontId="5" fillId="0" borderId="0" xfId="3" applyFont="1"/>
    <xf numFmtId="0" fontId="6" fillId="0" borderId="1" xfId="4" applyFont="1" applyBorder="1" applyAlignment="1">
      <alignment horizontal="center" vertical="center" wrapText="1"/>
    </xf>
    <xf numFmtId="0" fontId="7" fillId="0" borderId="0" xfId="2" applyFont="1"/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14" fontId="8" fillId="0" borderId="2" xfId="4" applyNumberFormat="1" applyFont="1" applyBorder="1" applyAlignment="1">
      <alignment horizontal="center" wrapText="1"/>
    </xf>
    <xf numFmtId="14" fontId="8" fillId="0" borderId="3" xfId="4" applyNumberFormat="1" applyFont="1" applyBorder="1" applyAlignment="1">
      <alignment horizontal="center" wrapText="1"/>
    </xf>
    <xf numFmtId="43" fontId="8" fillId="0" borderId="2" xfId="4" applyNumberFormat="1" applyFont="1" applyBorder="1" applyAlignment="1">
      <alignment horizontal="center" vertical="center"/>
    </xf>
    <xf numFmtId="43" fontId="8" fillId="0" borderId="3" xfId="4" applyNumberFormat="1" applyFont="1" applyBorder="1" applyAlignment="1">
      <alignment horizontal="center" vertical="center"/>
    </xf>
    <xf numFmtId="16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14" fontId="8" fillId="0" borderId="2" xfId="4" applyNumberFormat="1" applyFont="1" applyBorder="1" applyAlignment="1">
      <alignment horizontal="center" vertical="center" wrapText="1"/>
    </xf>
    <xf numFmtId="14" fontId="8" fillId="0" borderId="3" xfId="4" applyNumberFormat="1" applyFont="1" applyBorder="1" applyAlignment="1">
      <alignment horizontal="center" vertical="center" wrapText="1"/>
    </xf>
    <xf numFmtId="164" fontId="8" fillId="0" borderId="2" xfId="5" applyFont="1" applyFill="1" applyBorder="1" applyAlignment="1">
      <alignment horizontal="center"/>
    </xf>
    <xf numFmtId="164" fontId="8" fillId="0" borderId="3" xfId="5" applyFont="1" applyFill="1" applyBorder="1" applyAlignment="1">
      <alignment horizontal="center"/>
    </xf>
    <xf numFmtId="164" fontId="8" fillId="0" borderId="2" xfId="5" applyFont="1" applyFill="1" applyBorder="1" applyAlignment="1">
      <alignment horizontal="center" wrapText="1"/>
    </xf>
    <xf numFmtId="164" fontId="8" fillId="0" borderId="3" xfId="5" applyFont="1" applyFill="1" applyBorder="1" applyAlignment="1">
      <alignment horizontal="center" wrapText="1"/>
    </xf>
    <xf numFmtId="14" fontId="8" fillId="0" borderId="4" xfId="4" applyNumberFormat="1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wrapText="1"/>
    </xf>
    <xf numFmtId="0" fontId="6" fillId="0" borderId="4" xfId="4" applyFont="1" applyBorder="1" applyAlignment="1">
      <alignment horizontal="center" wrapText="1"/>
    </xf>
    <xf numFmtId="0" fontId="6" fillId="0" borderId="3" xfId="4" applyFont="1" applyBorder="1" applyAlignment="1">
      <alignment horizontal="center" wrapText="1"/>
    </xf>
    <xf numFmtId="0" fontId="11" fillId="0" borderId="2" xfId="4" applyFont="1" applyBorder="1" applyAlignment="1">
      <alignment horizontal="left" wrapText="1"/>
    </xf>
    <xf numFmtId="0" fontId="11" fillId="0" borderId="4" xfId="4" applyFont="1" applyBorder="1" applyAlignment="1">
      <alignment horizontal="left" wrapText="1"/>
    </xf>
    <xf numFmtId="0" fontId="11" fillId="0" borderId="3" xfId="4" applyFont="1" applyBorder="1" applyAlignment="1">
      <alignment horizontal="left" wrapText="1"/>
    </xf>
    <xf numFmtId="164" fontId="8" fillId="0" borderId="2" xfId="5" applyFont="1" applyBorder="1" applyAlignment="1">
      <alignment horizontal="center"/>
    </xf>
    <xf numFmtId="164" fontId="8" fillId="0" borderId="3" xfId="5" applyFont="1" applyBorder="1" applyAlignment="1">
      <alignment horizontal="center"/>
    </xf>
    <xf numFmtId="0" fontId="11" fillId="0" borderId="0" xfId="4" applyFont="1" applyAlignment="1">
      <alignment horizontal="left" wrapText="1"/>
    </xf>
    <xf numFmtId="0" fontId="11" fillId="0" borderId="0" xfId="4" applyFont="1" applyAlignment="1">
      <alignment horizontal="center" wrapText="1"/>
    </xf>
    <xf numFmtId="164" fontId="8" fillId="0" borderId="0" xfId="5" applyFont="1" applyBorder="1" applyAlignment="1">
      <alignment horizontal="center"/>
    </xf>
    <xf numFmtId="44" fontId="8" fillId="0" borderId="0" xfId="1" applyFont="1" applyBorder="1" applyAlignment="1">
      <alignment horizontal="center"/>
    </xf>
    <xf numFmtId="0" fontId="12" fillId="0" borderId="0" xfId="4" applyFont="1" applyAlignment="1">
      <alignment horizontal="center"/>
    </xf>
    <xf numFmtId="0" fontId="12" fillId="0" borderId="0" xfId="4" applyFont="1"/>
    <xf numFmtId="0" fontId="13" fillId="0" borderId="0" xfId="0" applyFont="1" applyAlignment="1">
      <alignment horizontal="center"/>
    </xf>
    <xf numFmtId="0" fontId="12" fillId="0" borderId="5" xfId="4" applyFont="1" applyBorder="1" applyAlignment="1">
      <alignment horizontal="center"/>
    </xf>
    <xf numFmtId="0" fontId="12" fillId="0" borderId="2" xfId="4" applyFont="1" applyBorder="1" applyAlignment="1">
      <alignment horizontal="center" wrapText="1"/>
    </xf>
    <xf numFmtId="0" fontId="12" fillId="0" borderId="4" xfId="4" applyFont="1" applyBorder="1" applyAlignment="1">
      <alignment horizontal="center" wrapText="1"/>
    </xf>
    <xf numFmtId="0" fontId="12" fillId="0" borderId="3" xfId="4" applyFont="1" applyBorder="1" applyAlignment="1">
      <alignment horizont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14" fontId="14" fillId="0" borderId="6" xfId="4" applyNumberFormat="1" applyFont="1" applyBorder="1" applyAlignment="1">
      <alignment horizontal="center" vertical="center" wrapText="1"/>
    </xf>
    <xf numFmtId="0" fontId="14" fillId="0" borderId="7" xfId="4" applyFont="1" applyBorder="1" applyAlignment="1">
      <alignment horizontal="center" vertical="center" wrapText="1"/>
    </xf>
    <xf numFmtId="0" fontId="14" fillId="0" borderId="6" xfId="4" applyFont="1" applyBorder="1" applyAlignment="1">
      <alignment horizontal="center" vertical="center" wrapText="1"/>
    </xf>
    <xf numFmtId="14" fontId="14" fillId="0" borderId="1" xfId="4" applyNumberFormat="1" applyFont="1" applyBorder="1" applyAlignment="1">
      <alignment horizontal="center" vertical="center"/>
    </xf>
    <xf numFmtId="44" fontId="14" fillId="0" borderId="1" xfId="1" applyFont="1" applyFill="1" applyBorder="1" applyAlignment="1">
      <alignment horizontal="center" vertical="center" wrapText="1"/>
    </xf>
    <xf numFmtId="14" fontId="15" fillId="2" borderId="1" xfId="4" applyNumberFormat="1" applyFont="1" applyFill="1" applyBorder="1" applyAlignment="1">
      <alignment horizontal="center" vertical="center"/>
    </xf>
    <xf numFmtId="0" fontId="8" fillId="0" borderId="7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14" fontId="8" fillId="0" borderId="1" xfId="4" applyNumberFormat="1" applyFont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wrapText="1"/>
    </xf>
    <xf numFmtId="0" fontId="5" fillId="0" borderId="1" xfId="2" applyFont="1" applyBorder="1"/>
    <xf numFmtId="14" fontId="4" fillId="2" borderId="1" xfId="4" applyNumberFormat="1" applyFill="1" applyBorder="1" applyAlignment="1">
      <alignment horizontal="center" vertical="center" wrapText="1"/>
    </xf>
    <xf numFmtId="0" fontId="4" fillId="2" borderId="1" xfId="4" applyFill="1" applyBorder="1" applyAlignment="1">
      <alignment horizontal="center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44" fontId="19" fillId="0" borderId="1" xfId="1" applyFont="1" applyBorder="1"/>
    <xf numFmtId="14" fontId="4" fillId="2" borderId="4" xfId="4" applyNumberFormat="1" applyFill="1" applyBorder="1" applyAlignment="1">
      <alignment horizontal="center" vertical="center" wrapText="1"/>
    </xf>
    <xf numFmtId="14" fontId="8" fillId="0" borderId="6" xfId="4" applyNumberFormat="1" applyFont="1" applyBorder="1" applyAlignment="1">
      <alignment horizontal="center" vertical="center" wrapText="1"/>
    </xf>
    <xf numFmtId="14" fontId="8" fillId="0" borderId="7" xfId="4" applyNumberFormat="1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44" fontId="8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20" fillId="0" borderId="1" xfId="0" applyFont="1" applyBorder="1" applyAlignment="1">
      <alignment horizontal="center"/>
    </xf>
    <xf numFmtId="44" fontId="4" fillId="2" borderId="1" xfId="1" applyFont="1" applyFill="1" applyBorder="1" applyAlignment="1">
      <alignment horizontal="center" vertical="center"/>
    </xf>
    <xf numFmtId="0" fontId="7" fillId="0" borderId="0" xfId="2" applyFont="1" applyAlignment="1">
      <alignment horizontal="justify" vertical="justify"/>
    </xf>
    <xf numFmtId="44" fontId="7" fillId="0" borderId="0" xfId="3" applyFont="1" applyAlignment="1">
      <alignment horizontal="justify" vertical="justify"/>
    </xf>
    <xf numFmtId="0" fontId="0" fillId="2" borderId="0" xfId="0" applyFill="1"/>
    <xf numFmtId="0" fontId="3" fillId="2" borderId="0" xfId="0" applyFont="1" applyFill="1"/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2" fillId="2" borderId="11" xfId="0" applyFont="1" applyFill="1" applyBorder="1" applyAlignment="1">
      <alignment horizontal="left" vertical="center"/>
    </xf>
    <xf numFmtId="0" fontId="22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2" fillId="2" borderId="14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3" fillId="2" borderId="15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left" vertical="center"/>
    </xf>
    <xf numFmtId="0" fontId="23" fillId="2" borderId="15" xfId="0" applyFont="1" applyFill="1" applyBorder="1" applyAlignment="1">
      <alignment horizontal="left" vertical="center"/>
    </xf>
    <xf numFmtId="17" fontId="23" fillId="2" borderId="0" xfId="0" applyNumberFormat="1" applyFont="1" applyFill="1" applyAlignment="1">
      <alignment horizontal="left" vertical="center"/>
    </xf>
    <xf numFmtId="0" fontId="22" fillId="2" borderId="16" xfId="0" applyFont="1" applyFill="1" applyBorder="1" applyAlignment="1">
      <alignment horizontal="left" vertical="center"/>
    </xf>
    <xf numFmtId="0" fontId="22" fillId="2" borderId="17" xfId="0" applyFont="1" applyFill="1" applyBorder="1" applyAlignment="1">
      <alignment horizontal="left" vertical="center"/>
    </xf>
    <xf numFmtId="0" fontId="23" fillId="2" borderId="17" xfId="0" applyFont="1" applyFill="1" applyBorder="1" applyAlignment="1">
      <alignment horizontal="left" vertical="center"/>
    </xf>
    <xf numFmtId="0" fontId="23" fillId="2" borderId="18" xfId="0" applyFont="1" applyFill="1" applyBorder="1" applyAlignment="1">
      <alignment horizontal="left" vertical="center"/>
    </xf>
    <xf numFmtId="0" fontId="22" fillId="2" borderId="9" xfId="0" applyFont="1" applyFill="1" applyBorder="1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49" fontId="24" fillId="2" borderId="0" xfId="0" applyNumberFormat="1" applyFont="1" applyFill="1" applyAlignment="1">
      <alignment horizontal="center"/>
    </xf>
    <xf numFmtId="14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44" fontId="24" fillId="2" borderId="0" xfId="1" applyFont="1" applyFill="1" applyBorder="1" applyAlignment="1">
      <alignment horizontal="center"/>
    </xf>
    <xf numFmtId="44" fontId="24" fillId="2" borderId="15" xfId="1" applyFont="1" applyFill="1" applyBorder="1" applyAlignment="1">
      <alignment horizontal="center"/>
    </xf>
    <xf numFmtId="17" fontId="3" fillId="2" borderId="0" xfId="0" applyNumberFormat="1" applyFont="1" applyFill="1"/>
    <xf numFmtId="14" fontId="4" fillId="2" borderId="0" xfId="0" applyNumberFormat="1" applyFont="1" applyFill="1"/>
    <xf numFmtId="1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4" fontId="4" fillId="2" borderId="0" xfId="1" applyFont="1" applyFill="1" applyBorder="1" applyAlignment="1">
      <alignment horizontal="center"/>
    </xf>
    <xf numFmtId="44" fontId="4" fillId="2" borderId="15" xfId="1" applyFont="1" applyFill="1" applyBorder="1" applyAlignment="1">
      <alignment horizontal="center"/>
    </xf>
    <xf numFmtId="3" fontId="3" fillId="2" borderId="0" xfId="0" applyNumberFormat="1" applyFont="1" applyFill="1"/>
    <xf numFmtId="0" fontId="20" fillId="2" borderId="16" xfId="0" applyFont="1" applyFill="1" applyBorder="1" applyAlignment="1">
      <alignment horizontal="left" vertical="center"/>
    </xf>
    <xf numFmtId="0" fontId="20" fillId="2" borderId="17" xfId="0" applyFont="1" applyFill="1" applyBorder="1" applyAlignment="1">
      <alignment horizontal="left" vertical="center"/>
    </xf>
    <xf numFmtId="0" fontId="20" fillId="2" borderId="17" xfId="0" applyFont="1" applyFill="1" applyBorder="1"/>
    <xf numFmtId="0" fontId="20" fillId="2" borderId="17" xfId="0" applyFont="1" applyFill="1" applyBorder="1" applyAlignment="1">
      <alignment horizontal="center"/>
    </xf>
    <xf numFmtId="0" fontId="20" fillId="2" borderId="18" xfId="0" applyFont="1" applyFill="1" applyBorder="1" applyAlignment="1">
      <alignment horizontal="center"/>
    </xf>
    <xf numFmtId="0" fontId="0" fillId="2" borderId="9" xfId="0" applyFill="1" applyBorder="1"/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5" fillId="2" borderId="22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26" fillId="2" borderId="22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4" fontId="26" fillId="2" borderId="3" xfId="0" applyNumberFormat="1" applyFont="1" applyFill="1" applyBorder="1" applyAlignment="1">
      <alignment horizontal="center" vertical="center" wrapText="1"/>
    </xf>
    <xf numFmtId="44" fontId="27" fillId="2" borderId="1" xfId="1" applyFont="1" applyFill="1" applyBorder="1" applyAlignment="1">
      <alignment horizontal="center" vertical="center" wrapText="1"/>
    </xf>
    <xf numFmtId="44" fontId="27" fillId="2" borderId="23" xfId="1" applyFont="1" applyFill="1" applyBorder="1" applyAlignment="1">
      <alignment horizontal="center" vertical="center" wrapText="1"/>
    </xf>
    <xf numFmtId="14" fontId="28" fillId="2" borderId="24" xfId="0" applyNumberFormat="1" applyFont="1" applyFill="1" applyBorder="1" applyAlignment="1">
      <alignment horizontal="center" vertical="center" wrapText="1"/>
    </xf>
    <xf numFmtId="14" fontId="28" fillId="2" borderId="3" xfId="0" applyNumberFormat="1" applyFont="1" applyFill="1" applyBorder="1" applyAlignment="1">
      <alignment horizontal="center" vertical="center" wrapText="1"/>
    </xf>
    <xf numFmtId="44" fontId="28" fillId="2" borderId="2" xfId="1" applyFont="1" applyFill="1" applyBorder="1" applyAlignment="1">
      <alignment horizontal="center" vertical="center" wrapText="1"/>
    </xf>
    <xf numFmtId="44" fontId="28" fillId="2" borderId="3" xfId="1" applyFont="1" applyFill="1" applyBorder="1" applyAlignment="1">
      <alignment horizontal="center" vertical="center" wrapText="1"/>
    </xf>
    <xf numFmtId="14" fontId="28" fillId="2" borderId="2" xfId="0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44" fontId="26" fillId="2" borderId="1" xfId="1" applyFont="1" applyFill="1" applyBorder="1" applyAlignment="1">
      <alignment horizontal="center" vertical="center" wrapText="1"/>
    </xf>
    <xf numFmtId="44" fontId="26" fillId="2" borderId="23" xfId="1" applyFont="1" applyFill="1" applyBorder="1" applyAlignment="1">
      <alignment horizontal="center" vertical="center" wrapText="1"/>
    </xf>
    <xf numFmtId="0" fontId="28" fillId="2" borderId="24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right" vertical="center" wrapText="1"/>
    </xf>
    <xf numFmtId="0" fontId="25" fillId="3" borderId="26" xfId="0" applyFont="1" applyFill="1" applyBorder="1" applyAlignment="1">
      <alignment horizontal="right" vertical="center" wrapText="1"/>
    </xf>
    <xf numFmtId="0" fontId="25" fillId="3" borderId="27" xfId="0" applyFont="1" applyFill="1" applyBorder="1" applyAlignment="1">
      <alignment horizontal="right" vertical="center" wrapText="1"/>
    </xf>
    <xf numFmtId="0" fontId="25" fillId="3" borderId="28" xfId="0" applyFont="1" applyFill="1" applyBorder="1" applyAlignment="1">
      <alignment horizontal="right" vertical="center" wrapText="1"/>
    </xf>
    <xf numFmtId="0" fontId="25" fillId="3" borderId="29" xfId="0" applyFont="1" applyFill="1" applyBorder="1" applyAlignment="1">
      <alignment horizontal="left" vertical="center" wrapText="1"/>
    </xf>
    <xf numFmtId="0" fontId="25" fillId="3" borderId="30" xfId="0" applyFont="1" applyFill="1" applyBorder="1" applyAlignment="1">
      <alignment horizontal="left" vertical="center" wrapText="1"/>
    </xf>
    <xf numFmtId="0" fontId="25" fillId="2" borderId="31" xfId="0" applyFont="1" applyFill="1" applyBorder="1" applyAlignment="1">
      <alignment horizontal="left" vertical="center" wrapText="1"/>
    </xf>
    <xf numFmtId="0" fontId="25" fillId="2" borderId="32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horizontal="center"/>
    </xf>
    <xf numFmtId="44" fontId="29" fillId="2" borderId="19" xfId="1" applyFont="1" applyFill="1" applyBorder="1" applyAlignment="1">
      <alignment vertical="center" wrapText="1"/>
    </xf>
    <xf numFmtId="165" fontId="30" fillId="4" borderId="28" xfId="1" applyNumberFormat="1" applyFont="1" applyFill="1" applyBorder="1" applyAlignment="1"/>
    <xf numFmtId="0" fontId="0" fillId="2" borderId="33" xfId="0" applyFill="1" applyBorder="1" applyAlignment="1">
      <alignment horizontal="center"/>
    </xf>
    <xf numFmtId="0" fontId="25" fillId="2" borderId="24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/>
    </xf>
    <xf numFmtId="44" fontId="25" fillId="5" borderId="22" xfId="1" applyFont="1" applyFill="1" applyBorder="1" applyAlignment="1">
      <alignment vertical="center" wrapText="1"/>
    </xf>
    <xf numFmtId="44" fontId="28" fillId="2" borderId="1" xfId="1" applyFont="1" applyFill="1" applyBorder="1" applyAlignment="1">
      <alignment vertical="center" wrapText="1"/>
    </xf>
    <xf numFmtId="0" fontId="16" fillId="2" borderId="24" xfId="0" applyFont="1" applyFill="1" applyBorder="1" applyAlignment="1">
      <alignment horizontal="left" vertical="center" wrapText="1"/>
    </xf>
    <xf numFmtId="44" fontId="29" fillId="2" borderId="22" xfId="1" applyFont="1" applyFill="1" applyBorder="1" applyAlignment="1">
      <alignment vertical="center" wrapText="1"/>
    </xf>
    <xf numFmtId="44" fontId="28" fillId="5" borderId="1" xfId="1" applyFont="1" applyFill="1" applyBorder="1" applyAlignment="1">
      <alignment vertical="center" wrapText="1"/>
    </xf>
    <xf numFmtId="0" fontId="25" fillId="2" borderId="34" xfId="0" applyFont="1" applyFill="1" applyBorder="1" applyAlignment="1">
      <alignment horizontal="left" vertical="center" wrapText="1"/>
    </xf>
    <xf numFmtId="44" fontId="28" fillId="5" borderId="22" xfId="1" applyFont="1" applyFill="1" applyBorder="1" applyAlignment="1">
      <alignment vertical="center" wrapText="1"/>
    </xf>
    <xf numFmtId="0" fontId="25" fillId="2" borderId="35" xfId="0" applyFont="1" applyFill="1" applyBorder="1" applyAlignment="1">
      <alignment horizontal="left" vertical="center" wrapText="1"/>
    </xf>
    <xf numFmtId="0" fontId="25" fillId="2" borderId="36" xfId="0" applyFont="1" applyFill="1" applyBorder="1" applyAlignment="1">
      <alignment horizontal="left" vertical="center" wrapText="1"/>
    </xf>
    <xf numFmtId="0" fontId="0" fillId="2" borderId="16" xfId="0" applyFill="1" applyBorder="1" applyAlignment="1">
      <alignment horizontal="center"/>
    </xf>
    <xf numFmtId="44" fontId="25" fillId="2" borderId="17" xfId="1" applyFont="1" applyFill="1" applyBorder="1" applyAlignment="1">
      <alignment vertical="center" wrapText="1"/>
    </xf>
    <xf numFmtId="0" fontId="0" fillId="2" borderId="37" xfId="0" applyFill="1" applyBorder="1" applyAlignment="1">
      <alignment horizontal="center"/>
    </xf>
    <xf numFmtId="0" fontId="32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left" vertical="center"/>
    </xf>
    <xf numFmtId="0" fontId="23" fillId="2" borderId="8" xfId="0" applyFont="1" applyFill="1" applyBorder="1" applyAlignment="1">
      <alignment horizontal="center" vertical="center" wrapText="1"/>
    </xf>
    <xf numFmtId="0" fontId="30" fillId="0" borderId="9" xfId="0" applyFont="1" applyBorder="1"/>
    <xf numFmtId="0" fontId="30" fillId="0" borderId="10" xfId="0" applyFont="1" applyBorder="1"/>
    <xf numFmtId="0" fontId="0" fillId="2" borderId="0" xfId="0" applyFill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4" xfId="0" applyFont="1" applyFill="1" applyBorder="1" applyAlignment="1">
      <alignment horizontal="left"/>
    </xf>
    <xf numFmtId="0" fontId="35" fillId="2" borderId="22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vertical="center" wrapText="1"/>
    </xf>
    <xf numFmtId="0" fontId="36" fillId="2" borderId="23" xfId="0" applyFont="1" applyFill="1" applyBorder="1" applyAlignment="1">
      <alignment vertical="center" wrapText="1"/>
    </xf>
    <xf numFmtId="0" fontId="38" fillId="2" borderId="22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left" vertical="center" wrapText="1"/>
    </xf>
    <xf numFmtId="164" fontId="8" fillId="0" borderId="1" xfId="5" applyFont="1" applyFill="1" applyBorder="1" applyAlignment="1"/>
    <xf numFmtId="44" fontId="39" fillId="2" borderId="1" xfId="1" applyFont="1" applyFill="1" applyBorder="1"/>
    <xf numFmtId="44" fontId="39" fillId="3" borderId="1" xfId="1" applyFont="1" applyFill="1" applyBorder="1"/>
    <xf numFmtId="44" fontId="39" fillId="2" borderId="23" xfId="1" applyFont="1" applyFill="1" applyBorder="1"/>
    <xf numFmtId="0" fontId="38" fillId="2" borderId="25" xfId="0" applyFont="1" applyFill="1" applyBorder="1" applyAlignment="1">
      <alignment horizontal="left" vertical="center" wrapText="1"/>
    </xf>
    <xf numFmtId="0" fontId="38" fillId="2" borderId="26" xfId="0" applyFont="1" applyFill="1" applyBorder="1" applyAlignment="1">
      <alignment horizontal="left" vertical="center" wrapText="1"/>
    </xf>
    <xf numFmtId="0" fontId="38" fillId="2" borderId="27" xfId="0" applyFont="1" applyFill="1" applyBorder="1" applyAlignment="1">
      <alignment horizontal="left" vertical="center" wrapText="1"/>
    </xf>
    <xf numFmtId="0" fontId="38" fillId="2" borderId="14" xfId="0" applyFont="1" applyFill="1" applyBorder="1" applyAlignment="1">
      <alignment horizontal="left" vertical="center" wrapText="1"/>
    </xf>
    <xf numFmtId="0" fontId="38" fillId="2" borderId="0" xfId="0" applyFont="1" applyFill="1" applyAlignment="1">
      <alignment horizontal="left" vertical="center" wrapText="1"/>
    </xf>
    <xf numFmtId="0" fontId="38" fillId="2" borderId="38" xfId="0" applyFont="1" applyFill="1" applyBorder="1" applyAlignment="1">
      <alignment horizontal="left" vertical="center" wrapText="1"/>
    </xf>
    <xf numFmtId="0" fontId="38" fillId="2" borderId="39" xfId="0" applyFont="1" applyFill="1" applyBorder="1" applyAlignment="1">
      <alignment horizontal="left" vertical="center" wrapText="1"/>
    </xf>
    <xf numFmtId="0" fontId="38" fillId="2" borderId="5" xfId="0" applyFont="1" applyFill="1" applyBorder="1" applyAlignment="1">
      <alignment horizontal="left" vertical="center" wrapText="1"/>
    </xf>
    <xf numFmtId="0" fontId="38" fillId="2" borderId="40" xfId="0" applyFont="1" applyFill="1" applyBorder="1" applyAlignment="1">
      <alignment horizontal="left" vertical="center" wrapText="1"/>
    </xf>
    <xf numFmtId="0" fontId="38" fillId="2" borderId="41" xfId="0" applyFont="1" applyFill="1" applyBorder="1" applyAlignment="1">
      <alignment horizontal="right" vertical="center" wrapText="1"/>
    </xf>
    <xf numFmtId="0" fontId="38" fillId="2" borderId="42" xfId="0" applyFont="1" applyFill="1" applyBorder="1" applyAlignment="1">
      <alignment horizontal="right" vertical="center" wrapText="1"/>
    </xf>
    <xf numFmtId="44" fontId="39" fillId="2" borderId="42" xfId="1" applyFont="1" applyFill="1" applyBorder="1"/>
    <xf numFmtId="44" fontId="39" fillId="3" borderId="42" xfId="1" applyFont="1" applyFill="1" applyBorder="1"/>
    <xf numFmtId="44" fontId="39" fillId="2" borderId="43" xfId="1" applyFont="1" applyFill="1" applyBorder="1"/>
    <xf numFmtId="0" fontId="38" fillId="2" borderId="0" xfId="0" applyFont="1" applyFill="1" applyAlignment="1">
      <alignment horizontal="right" vertical="center" wrapText="1"/>
    </xf>
    <xf numFmtId="44" fontId="39" fillId="2" borderId="0" xfId="1" applyFont="1" applyFill="1" applyBorder="1"/>
    <xf numFmtId="0" fontId="23" fillId="2" borderId="19" xfId="0" applyFont="1" applyFill="1" applyBorder="1" applyAlignment="1">
      <alignment horizontal="center"/>
    </xf>
    <xf numFmtId="0" fontId="23" fillId="2" borderId="20" xfId="0" applyFont="1" applyFill="1" applyBorder="1" applyAlignment="1">
      <alignment horizontal="center"/>
    </xf>
    <xf numFmtId="0" fontId="23" fillId="2" borderId="21" xfId="0" applyFont="1" applyFill="1" applyBorder="1" applyAlignment="1">
      <alignment horizontal="center"/>
    </xf>
    <xf numFmtId="0" fontId="23" fillId="2" borderId="24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34" xfId="0" applyFont="1" applyFill="1" applyBorder="1" applyAlignment="1">
      <alignment horizontal="left"/>
    </xf>
    <xf numFmtId="0" fontId="40" fillId="2" borderId="22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vertical="center" wrapText="1"/>
    </xf>
    <xf numFmtId="0" fontId="41" fillId="2" borderId="0" xfId="0" applyFont="1" applyFill="1" applyAlignment="1">
      <alignment horizontal="right" vertical="center" wrapText="1"/>
    </xf>
    <xf numFmtId="44" fontId="42" fillId="2" borderId="0" xfId="1" applyFont="1" applyFill="1" applyBorder="1"/>
    <xf numFmtId="0" fontId="33" fillId="2" borderId="0" xfId="0" applyFont="1" applyFill="1" applyAlignment="1">
      <alignment horizontal="left" wrapText="1"/>
    </xf>
    <xf numFmtId="0" fontId="33" fillId="2" borderId="0" xfId="0" applyFont="1" applyFill="1" applyAlignment="1">
      <alignment horizontal="left"/>
    </xf>
    <xf numFmtId="0" fontId="43" fillId="2" borderId="0" xfId="0" applyFont="1" applyFill="1" applyAlignment="1">
      <alignment horizontal="left" vertical="center" wrapText="1"/>
    </xf>
    <xf numFmtId="0" fontId="43" fillId="2" borderId="17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41" fillId="2" borderId="44" xfId="0" applyFont="1" applyFill="1" applyBorder="1" applyAlignment="1">
      <alignment horizontal="left" vertical="center" wrapText="1"/>
    </xf>
    <xf numFmtId="0" fontId="41" fillId="2" borderId="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30" fillId="2" borderId="6" xfId="1" applyFont="1" applyFill="1" applyBorder="1" applyAlignment="1"/>
    <xf numFmtId="0" fontId="41" fillId="2" borderId="22" xfId="0" applyFont="1" applyFill="1" applyBorder="1" applyAlignment="1">
      <alignment horizontal="left" vertical="center" wrapText="1"/>
    </xf>
    <xf numFmtId="0" fontId="41" fillId="2" borderId="1" xfId="0" applyFont="1" applyFill="1" applyBorder="1" applyAlignment="1">
      <alignment horizontal="left" vertical="center" wrapText="1"/>
    </xf>
    <xf numFmtId="0" fontId="0" fillId="2" borderId="46" xfId="0" applyFill="1" applyBorder="1" applyAlignment="1">
      <alignment horizontal="center"/>
    </xf>
    <xf numFmtId="44" fontId="30" fillId="2" borderId="1" xfId="1" applyFont="1" applyFill="1" applyBorder="1" applyAlignment="1"/>
    <xf numFmtId="0" fontId="41" fillId="2" borderId="47" xfId="0" applyFont="1" applyFill="1" applyBorder="1" applyAlignment="1">
      <alignment horizontal="left" vertical="center" wrapText="1"/>
    </xf>
    <xf numFmtId="0" fontId="41" fillId="2" borderId="28" xfId="0" applyFont="1" applyFill="1" applyBorder="1" applyAlignment="1">
      <alignment horizontal="left" vertical="center" wrapText="1"/>
    </xf>
    <xf numFmtId="44" fontId="30" fillId="2" borderId="28" xfId="1" applyFont="1" applyFill="1" applyBorder="1" applyAlignment="1"/>
    <xf numFmtId="0" fontId="0" fillId="2" borderId="48" xfId="0" applyFill="1" applyBorder="1" applyAlignment="1">
      <alignment horizontal="center"/>
    </xf>
    <xf numFmtId="44" fontId="30" fillId="4" borderId="28" xfId="1" applyFont="1" applyFill="1" applyBorder="1" applyAlignment="1"/>
    <xf numFmtId="0" fontId="44" fillId="2" borderId="12" xfId="0" applyFont="1" applyFill="1" applyBorder="1" applyAlignment="1">
      <alignment horizontal="center" vertical="center" wrapText="1"/>
    </xf>
    <xf numFmtId="166" fontId="45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44" fillId="2" borderId="0" xfId="0" applyFont="1" applyFill="1" applyAlignment="1">
      <alignment horizontal="center" wrapText="1"/>
    </xf>
    <xf numFmtId="0" fontId="44" fillId="2" borderId="0" xfId="0" applyFont="1" applyFill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Font="1"/>
    <xf numFmtId="0" fontId="46" fillId="0" borderId="0" xfId="2" applyFont="1" applyAlignment="1">
      <alignment horizontal="center"/>
    </xf>
    <xf numFmtId="14" fontId="46" fillId="0" borderId="0" xfId="4" applyNumberFormat="1" applyFont="1" applyAlignment="1">
      <alignment horizontal="center" wrapText="1"/>
    </xf>
    <xf numFmtId="0" fontId="47" fillId="0" borderId="0" xfId="0" applyFont="1"/>
    <xf numFmtId="0" fontId="47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40" fillId="0" borderId="0" xfId="0" applyFont="1" applyAlignment="1">
      <alignment horizontal="center"/>
    </xf>
  </cellXfs>
  <cellStyles count="6">
    <cellStyle name="Moeda" xfId="1" builtinId="4"/>
    <cellStyle name="Moeda 2" xfId="3"/>
    <cellStyle name="Normal" xfId="0" builtinId="0"/>
    <cellStyle name="Normal 2" xfId="2"/>
    <cellStyle name="Normal 3" xfId="4"/>
    <cellStyle name="Separador de milhares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D866177-3A3A-43BD-BE1E-8D04A4B2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019925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D866177-3A3A-43BD-BE1E-8D04A4B2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019925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D866177-3A3A-43BD-BE1E-8D04A4B2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019925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TERMO%203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º QUAD 25 (2)"/>
      <sheetName val="Maio"/>
      <sheetName val="MAIO 25 "/>
      <sheetName val="Junho"/>
      <sheetName val="Junho 25"/>
      <sheetName val="Julho "/>
      <sheetName val="JULHO 25"/>
      <sheetName val="Agosto"/>
      <sheetName val="AGOSTO 25"/>
      <sheetName val="2º QUAD 25"/>
      <sheetName val="Setembro"/>
      <sheetName val="SETEMBRO 25"/>
      <sheetName val="Outubro "/>
      <sheetName val="OUTUBRO 25"/>
      <sheetName val="Novembro"/>
      <sheetName val="NOVEMBRO 25"/>
    </sheetNames>
    <sheetDataSet>
      <sheetData sheetId="0"/>
      <sheetData sheetId="1"/>
      <sheetData sheetId="2"/>
      <sheetData sheetId="3">
        <row r="11">
          <cell r="E11">
            <v>0</v>
          </cell>
        </row>
        <row r="14">
          <cell r="E14">
            <v>0</v>
          </cell>
        </row>
        <row r="15">
          <cell r="E15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7">
          <cell r="J107">
            <v>2772.9199999999955</v>
          </cell>
        </row>
      </sheetData>
      <sheetData sheetId="14">
        <row r="51">
          <cell r="F51">
            <v>1074.1199999999999</v>
          </cell>
        </row>
        <row r="52">
          <cell r="F52">
            <v>659.94</v>
          </cell>
        </row>
        <row r="53">
          <cell r="F53">
            <v>140.32</v>
          </cell>
        </row>
      </sheetData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° Quadrimestre "/>
      <sheetName val="Despesas 2° Quadrimestre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  <sheetName val="2o Quadrimestre 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E7" t="str">
            <v>RUA JOÃO PEREIRA Nº 03- SANTA ROSA DE VITERBO- SP CEP: 14.270-000</v>
          </cell>
        </row>
        <row r="8">
          <cell r="E8" t="str">
            <v>Maria Angélica Moretto Cunha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 t="str">
            <v>071.079.618-88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showWhiteSpace="0" view="pageLayout" topLeftCell="A112" zoomScaleNormal="100" workbookViewId="0">
      <selection activeCell="A109" sqref="A109:J109"/>
    </sheetView>
  </sheetViews>
  <sheetFormatPr defaultColWidth="9.140625" defaultRowHeight="15" x14ac:dyDescent="0.25"/>
  <cols>
    <col min="1" max="1" width="8.5703125" style="75" customWidth="1"/>
    <col min="2" max="2" width="9" style="75" customWidth="1"/>
    <col min="3" max="3" width="8.5703125" style="75" customWidth="1"/>
    <col min="4" max="4" width="11.5703125" style="75" bestFit="1" customWidth="1"/>
    <col min="5" max="5" width="3.5703125" style="75" customWidth="1"/>
    <col min="6" max="9" width="12.7109375" style="75" customWidth="1"/>
    <col min="10" max="10" width="13.28515625" style="75" bestFit="1" customWidth="1"/>
    <col min="11" max="11" width="7.140625" style="76" customWidth="1"/>
    <col min="12" max="12" width="23.85546875" style="76" bestFit="1" customWidth="1"/>
    <col min="13" max="15" width="9.140625" style="76"/>
    <col min="16" max="16384" width="9.140625" style="75"/>
  </cols>
  <sheetData>
    <row r="1" spans="1:15" ht="28.5" customHeight="1" thickBot="1" x14ac:dyDescent="0.3"/>
    <row r="2" spans="1:15" ht="42" customHeight="1" thickBot="1" x14ac:dyDescent="0.3">
      <c r="A2" s="77" t="s">
        <v>44</v>
      </c>
      <c r="B2" s="78"/>
      <c r="C2" s="78"/>
      <c r="D2" s="78"/>
      <c r="E2" s="78"/>
      <c r="F2" s="78"/>
      <c r="G2" s="78"/>
      <c r="H2" s="78"/>
      <c r="I2" s="78"/>
      <c r="J2" s="79"/>
      <c r="L2" s="80" t="s">
        <v>45</v>
      </c>
      <c r="M2" s="80"/>
      <c r="N2" s="80"/>
      <c r="O2" s="80"/>
    </row>
    <row r="3" spans="1:15" ht="15.75" thickBot="1" x14ac:dyDescent="0.3">
      <c r="A3" s="81"/>
      <c r="B3" s="81"/>
      <c r="C3" s="81"/>
      <c r="D3" s="81"/>
      <c r="E3" s="81"/>
      <c r="F3" s="81"/>
      <c r="G3" s="81"/>
      <c r="H3" s="81"/>
      <c r="I3" s="81"/>
      <c r="J3" s="81"/>
    </row>
    <row r="4" spans="1:15" s="87" customFormat="1" ht="21" customHeight="1" x14ac:dyDescent="0.25">
      <c r="A4" s="82" t="s">
        <v>46</v>
      </c>
      <c r="B4" s="83"/>
      <c r="C4" s="83"/>
      <c r="D4" s="83"/>
      <c r="E4" s="84" t="s">
        <v>47</v>
      </c>
      <c r="F4" s="84"/>
      <c r="G4" s="84"/>
      <c r="H4" s="84"/>
      <c r="I4" s="84"/>
      <c r="J4" s="85"/>
      <c r="K4" s="86"/>
      <c r="L4" s="86"/>
      <c r="M4" s="86"/>
      <c r="N4" s="86"/>
      <c r="O4" s="86"/>
    </row>
    <row r="5" spans="1:15" s="87" customFormat="1" ht="42" customHeight="1" x14ac:dyDescent="0.25">
      <c r="A5" s="88" t="s">
        <v>48</v>
      </c>
      <c r="B5" s="89"/>
      <c r="C5" s="89"/>
      <c r="D5" s="89"/>
      <c r="E5" s="90" t="s">
        <v>49</v>
      </c>
      <c r="F5" s="90"/>
      <c r="G5" s="90"/>
      <c r="H5" s="90"/>
      <c r="I5" s="90"/>
      <c r="J5" s="91"/>
      <c r="K5" s="86"/>
      <c r="L5" s="86" t="s">
        <v>50</v>
      </c>
      <c r="M5" s="86"/>
      <c r="N5" s="86"/>
      <c r="O5" s="86"/>
    </row>
    <row r="6" spans="1:15" s="87" customFormat="1" ht="21" customHeight="1" x14ac:dyDescent="0.25">
      <c r="A6" s="88" t="s">
        <v>51</v>
      </c>
      <c r="B6" s="89"/>
      <c r="C6" s="89"/>
      <c r="D6" s="89"/>
      <c r="E6" s="92" t="s">
        <v>52</v>
      </c>
      <c r="F6" s="92"/>
      <c r="G6" s="92"/>
      <c r="H6" s="92"/>
      <c r="I6" s="92"/>
      <c r="J6" s="93"/>
      <c r="K6" s="86"/>
      <c r="L6" s="86" t="s">
        <v>50</v>
      </c>
      <c r="M6" s="86"/>
      <c r="N6" s="86"/>
      <c r="O6" s="86"/>
    </row>
    <row r="7" spans="1:15" s="87" customFormat="1" ht="33.6" customHeight="1" x14ac:dyDescent="0.25">
      <c r="A7" s="88" t="s">
        <v>53</v>
      </c>
      <c r="B7" s="89"/>
      <c r="C7" s="89"/>
      <c r="D7" s="89"/>
      <c r="E7" s="92" t="s">
        <v>54</v>
      </c>
      <c r="F7" s="92"/>
      <c r="G7" s="92"/>
      <c r="H7" s="92"/>
      <c r="I7" s="92"/>
      <c r="J7" s="93"/>
      <c r="K7" s="86"/>
      <c r="L7" s="86" t="s">
        <v>50</v>
      </c>
      <c r="M7" s="86"/>
      <c r="N7" s="86"/>
      <c r="O7" s="86"/>
    </row>
    <row r="8" spans="1:15" s="87" customFormat="1" ht="21" customHeight="1" x14ac:dyDescent="0.25">
      <c r="A8" s="88" t="s">
        <v>55</v>
      </c>
      <c r="B8" s="89"/>
      <c r="C8" s="89"/>
      <c r="D8" s="89"/>
      <c r="E8" s="92" t="str">
        <f>'[2]1o Quadrimestre'!E8:J8</f>
        <v>Maria Angélica Moretto Cunha</v>
      </c>
      <c r="F8" s="92"/>
      <c r="G8" s="92"/>
      <c r="H8" s="92"/>
      <c r="I8" s="92"/>
      <c r="J8" s="93"/>
      <c r="K8" s="86"/>
      <c r="L8" s="86" t="s">
        <v>50</v>
      </c>
      <c r="M8" s="86"/>
      <c r="N8" s="86"/>
      <c r="O8" s="86"/>
    </row>
    <row r="9" spans="1:15" s="87" customFormat="1" x14ac:dyDescent="0.25">
      <c r="A9" s="88" t="s">
        <v>56</v>
      </c>
      <c r="B9" s="89"/>
      <c r="C9" s="89"/>
      <c r="D9" s="89"/>
      <c r="E9" s="92" t="str">
        <f>'[2]1o Quadrimestre'!E9:J9</f>
        <v>071.079.618-88</v>
      </c>
      <c r="F9" s="92"/>
      <c r="G9" s="92"/>
      <c r="H9" s="92"/>
      <c r="I9" s="92"/>
      <c r="J9" s="93"/>
      <c r="K9" s="86"/>
      <c r="L9" s="86" t="s">
        <v>50</v>
      </c>
      <c r="M9" s="86"/>
      <c r="N9" s="86"/>
      <c r="O9" s="86"/>
    </row>
    <row r="10" spans="1:15" s="87" customFormat="1" ht="51" customHeight="1" x14ac:dyDescent="0.25">
      <c r="A10" s="88" t="s">
        <v>57</v>
      </c>
      <c r="B10" s="89"/>
      <c r="C10" s="89"/>
      <c r="D10" s="89"/>
      <c r="E10" s="90" t="s">
        <v>58</v>
      </c>
      <c r="F10" s="90"/>
      <c r="G10" s="90"/>
      <c r="H10" s="90"/>
      <c r="I10" s="90"/>
      <c r="J10" s="91"/>
      <c r="K10" s="86"/>
      <c r="L10" s="86" t="s">
        <v>50</v>
      </c>
      <c r="M10" s="86"/>
      <c r="N10" s="86"/>
      <c r="O10" s="86"/>
    </row>
    <row r="11" spans="1:15" s="87" customFormat="1" ht="21" customHeight="1" x14ac:dyDescent="0.25">
      <c r="A11" s="88" t="s">
        <v>59</v>
      </c>
      <c r="B11" s="89"/>
      <c r="C11" s="89"/>
      <c r="D11" s="89"/>
      <c r="E11" s="94">
        <v>45962</v>
      </c>
      <c r="F11" s="92"/>
      <c r="G11" s="92"/>
      <c r="H11" s="92"/>
      <c r="I11" s="92"/>
      <c r="J11" s="93"/>
      <c r="K11" s="86"/>
      <c r="L11" s="86" t="s">
        <v>50</v>
      </c>
      <c r="M11" s="86"/>
      <c r="N11" s="86"/>
      <c r="O11" s="86"/>
    </row>
    <row r="12" spans="1:15" s="87" customFormat="1" ht="21" customHeight="1" thickBot="1" x14ac:dyDescent="0.3">
      <c r="A12" s="95" t="s">
        <v>60</v>
      </c>
      <c r="B12" s="96"/>
      <c r="C12" s="96"/>
      <c r="D12" s="96"/>
      <c r="E12" s="97" t="s">
        <v>61</v>
      </c>
      <c r="F12" s="97"/>
      <c r="G12" s="97"/>
      <c r="H12" s="97"/>
      <c r="I12" s="97"/>
      <c r="J12" s="98"/>
      <c r="K12" s="86"/>
      <c r="L12" s="86" t="s">
        <v>50</v>
      </c>
      <c r="M12" s="86"/>
      <c r="N12" s="86"/>
      <c r="O12" s="86"/>
    </row>
    <row r="13" spans="1:15" s="87" customFormat="1" ht="15.75" thickBot="1" x14ac:dyDescent="0.3">
      <c r="A13" s="99"/>
      <c r="B13" s="99"/>
      <c r="C13" s="99"/>
      <c r="D13" s="99"/>
      <c r="E13" s="100"/>
      <c r="F13" s="100"/>
      <c r="G13" s="100"/>
      <c r="H13" s="100"/>
      <c r="I13" s="100"/>
      <c r="J13" s="100"/>
      <c r="K13" s="86"/>
      <c r="L13" s="86"/>
      <c r="M13" s="86"/>
      <c r="N13" s="86"/>
      <c r="O13" s="86"/>
    </row>
    <row r="14" spans="1:15" x14ac:dyDescent="0.25">
      <c r="A14" s="101" t="s">
        <v>62</v>
      </c>
      <c r="B14" s="102"/>
      <c r="C14" s="102"/>
      <c r="D14" s="103" t="s">
        <v>63</v>
      </c>
      <c r="E14" s="102" t="s">
        <v>32</v>
      </c>
      <c r="F14" s="102"/>
      <c r="G14" s="102" t="s">
        <v>64</v>
      </c>
      <c r="H14" s="102"/>
      <c r="I14" s="102" t="s">
        <v>65</v>
      </c>
      <c r="J14" s="104"/>
    </row>
    <row r="15" spans="1:15" x14ac:dyDescent="0.25">
      <c r="A15" s="105" t="s">
        <v>66</v>
      </c>
      <c r="B15" s="106"/>
      <c r="C15" s="106"/>
      <c r="D15" s="107" t="s">
        <v>67</v>
      </c>
      <c r="E15" s="108">
        <v>45821</v>
      </c>
      <c r="F15" s="108"/>
      <c r="G15" s="108" t="s">
        <v>68</v>
      </c>
      <c r="H15" s="109"/>
      <c r="I15" s="110">
        <v>25100</v>
      </c>
      <c r="J15" s="111"/>
      <c r="L15" s="76" t="s">
        <v>50</v>
      </c>
      <c r="M15" s="112"/>
    </row>
    <row r="16" spans="1:15" x14ac:dyDescent="0.25">
      <c r="A16" s="105" t="s">
        <v>69</v>
      </c>
      <c r="B16" s="106"/>
      <c r="C16" s="106"/>
      <c r="D16" s="113"/>
      <c r="E16" s="114"/>
      <c r="F16" s="115"/>
      <c r="G16" s="115"/>
      <c r="H16" s="115"/>
      <c r="I16" s="116"/>
      <c r="J16" s="117"/>
      <c r="L16" s="76" t="s">
        <v>50</v>
      </c>
      <c r="M16" s="118"/>
    </row>
    <row r="17" spans="1:16" ht="15.75" thickBot="1" x14ac:dyDescent="0.3">
      <c r="A17" s="119" t="s">
        <v>69</v>
      </c>
      <c r="B17" s="120"/>
      <c r="C17" s="120"/>
      <c r="D17" s="121"/>
      <c r="E17" s="122"/>
      <c r="F17" s="122"/>
      <c r="G17" s="122"/>
      <c r="H17" s="122"/>
      <c r="I17" s="122"/>
      <c r="J17" s="123"/>
      <c r="L17" s="76" t="s">
        <v>50</v>
      </c>
    </row>
    <row r="18" spans="1:16" ht="15.75" thickBot="1" x14ac:dyDescent="0.3">
      <c r="A18" s="124"/>
      <c r="B18" s="124"/>
      <c r="C18" s="124"/>
      <c r="D18" s="124"/>
      <c r="E18" s="124"/>
      <c r="F18" s="124"/>
      <c r="G18" s="124"/>
      <c r="H18" s="124"/>
      <c r="I18" s="124"/>
      <c r="J18" s="124"/>
    </row>
    <row r="19" spans="1:16" x14ac:dyDescent="0.25">
      <c r="A19" s="125" t="s">
        <v>70</v>
      </c>
      <c r="B19" s="126"/>
      <c r="C19" s="126"/>
      <c r="D19" s="126"/>
      <c r="E19" s="126"/>
      <c r="F19" s="126"/>
      <c r="G19" s="126"/>
      <c r="H19" s="126"/>
      <c r="I19" s="126"/>
      <c r="J19" s="127"/>
    </row>
    <row r="20" spans="1:16" ht="37.5" customHeight="1" x14ac:dyDescent="0.25">
      <c r="A20" s="128" t="s">
        <v>71</v>
      </c>
      <c r="B20" s="129"/>
      <c r="C20" s="129" t="s">
        <v>72</v>
      </c>
      <c r="D20" s="129"/>
      <c r="E20" s="129" t="s">
        <v>73</v>
      </c>
      <c r="F20" s="129"/>
      <c r="G20" s="129" t="s">
        <v>74</v>
      </c>
      <c r="H20" s="129"/>
      <c r="I20" s="129" t="s">
        <v>75</v>
      </c>
      <c r="J20" s="130"/>
      <c r="M20" s="131"/>
      <c r="N20" s="131"/>
      <c r="O20" s="131"/>
      <c r="P20" s="132"/>
    </row>
    <row r="21" spans="1:16" ht="18.600000000000001" customHeight="1" x14ac:dyDescent="0.25">
      <c r="A21" s="133" t="s">
        <v>76</v>
      </c>
      <c r="B21" s="134"/>
      <c r="C21" s="133" t="s">
        <v>77</v>
      </c>
      <c r="D21" s="134"/>
      <c r="E21" s="135" t="s">
        <v>78</v>
      </c>
      <c r="F21" s="134"/>
      <c r="G21" s="134" t="s">
        <v>79</v>
      </c>
      <c r="H21" s="134"/>
      <c r="I21" s="136">
        <v>0</v>
      </c>
      <c r="J21" s="137"/>
      <c r="L21" s="76" t="s">
        <v>50</v>
      </c>
      <c r="M21" s="131"/>
      <c r="N21" s="131"/>
      <c r="O21" s="131"/>
      <c r="P21" s="132"/>
    </row>
    <row r="22" spans="1:16" x14ac:dyDescent="0.25">
      <c r="A22" s="138"/>
      <c r="B22" s="139"/>
      <c r="C22" s="140"/>
      <c r="D22" s="141"/>
      <c r="E22" s="142"/>
      <c r="F22" s="139"/>
      <c r="G22" s="143"/>
      <c r="H22" s="144"/>
      <c r="I22" s="145"/>
      <c r="J22" s="146"/>
      <c r="L22" s="76" t="s">
        <v>50</v>
      </c>
      <c r="M22" s="131"/>
      <c r="N22" s="131"/>
      <c r="O22" s="131"/>
      <c r="P22" s="132"/>
    </row>
    <row r="23" spans="1:16" x14ac:dyDescent="0.25">
      <c r="A23" s="138"/>
      <c r="B23" s="139"/>
      <c r="C23" s="143"/>
      <c r="D23" s="144"/>
      <c r="E23" s="142"/>
      <c r="F23" s="139"/>
      <c r="G23" s="143"/>
      <c r="H23" s="144"/>
      <c r="I23" s="145"/>
      <c r="J23" s="146"/>
      <c r="L23" s="76" t="s">
        <v>50</v>
      </c>
    </row>
    <row r="24" spans="1:16" x14ac:dyDescent="0.25">
      <c r="A24" s="138"/>
      <c r="B24" s="139"/>
      <c r="C24" s="143"/>
      <c r="D24" s="144"/>
      <c r="E24" s="142"/>
      <c r="F24" s="139"/>
      <c r="G24" s="143"/>
      <c r="H24" s="144"/>
      <c r="I24" s="145"/>
      <c r="J24" s="146"/>
      <c r="L24" s="76" t="s">
        <v>50</v>
      </c>
    </row>
    <row r="25" spans="1:16" x14ac:dyDescent="0.25">
      <c r="A25" s="138"/>
      <c r="B25" s="139"/>
      <c r="C25" s="143"/>
      <c r="D25" s="144"/>
      <c r="E25" s="142"/>
      <c r="F25" s="139"/>
      <c r="G25" s="143"/>
      <c r="H25" s="144"/>
      <c r="I25" s="145">
        <v>0</v>
      </c>
      <c r="J25" s="146"/>
      <c r="L25" s="76" t="s">
        <v>50</v>
      </c>
    </row>
    <row r="26" spans="1:16" x14ac:dyDescent="0.25">
      <c r="A26" s="147"/>
      <c r="B26" s="144"/>
      <c r="C26" s="140"/>
      <c r="D26" s="141"/>
      <c r="E26" s="143"/>
      <c r="F26" s="144"/>
      <c r="G26" s="143"/>
      <c r="H26" s="144"/>
      <c r="I26" s="145">
        <v>0</v>
      </c>
      <c r="J26" s="146"/>
      <c r="L26" s="76" t="s">
        <v>50</v>
      </c>
    </row>
    <row r="27" spans="1:16" x14ac:dyDescent="0.25">
      <c r="A27" s="147"/>
      <c r="B27" s="144"/>
      <c r="C27" s="140"/>
      <c r="D27" s="141"/>
      <c r="E27" s="143"/>
      <c r="F27" s="144"/>
      <c r="G27" s="143"/>
      <c r="H27" s="144"/>
      <c r="I27" s="145">
        <v>0</v>
      </c>
      <c r="J27" s="146"/>
      <c r="L27" s="76" t="s">
        <v>50</v>
      </c>
    </row>
    <row r="28" spans="1:16" x14ac:dyDescent="0.25">
      <c r="A28" s="147"/>
      <c r="B28" s="144"/>
      <c r="C28" s="140"/>
      <c r="D28" s="141"/>
      <c r="E28" s="143"/>
      <c r="F28" s="144"/>
      <c r="G28" s="143"/>
      <c r="H28" s="144"/>
      <c r="I28" s="145">
        <v>0</v>
      </c>
      <c r="J28" s="146"/>
      <c r="L28" s="76" t="s">
        <v>50</v>
      </c>
    </row>
    <row r="29" spans="1:16" x14ac:dyDescent="0.25">
      <c r="A29" s="147"/>
      <c r="B29" s="144"/>
      <c r="C29" s="140"/>
      <c r="D29" s="141"/>
      <c r="E29" s="143"/>
      <c r="F29" s="144"/>
      <c r="G29" s="143"/>
      <c r="H29" s="144"/>
      <c r="I29" s="145">
        <v>0</v>
      </c>
      <c r="J29" s="146"/>
      <c r="L29" s="76" t="s">
        <v>50</v>
      </c>
    </row>
    <row r="30" spans="1:16" ht="15" customHeight="1" thickBot="1" x14ac:dyDescent="0.3">
      <c r="A30" s="148" t="s">
        <v>80</v>
      </c>
      <c r="B30" s="149"/>
      <c r="C30" s="149"/>
      <c r="D30" s="149"/>
      <c r="E30" s="149"/>
      <c r="F30" s="150"/>
      <c r="G30" s="151" t="s">
        <v>81</v>
      </c>
      <c r="H30" s="151"/>
      <c r="I30" s="152" t="s">
        <v>82</v>
      </c>
      <c r="J30" s="153"/>
    </row>
    <row r="31" spans="1:16" x14ac:dyDescent="0.25">
      <c r="A31" s="154" t="s">
        <v>83</v>
      </c>
      <c r="B31" s="155"/>
      <c r="C31" s="155"/>
      <c r="D31" s="155"/>
      <c r="E31" s="155"/>
      <c r="F31" s="155"/>
      <c r="G31" s="156"/>
      <c r="H31" s="157">
        <v>0</v>
      </c>
      <c r="I31" s="158">
        <f>'[1]OUTUBRO 25'!J107</f>
        <v>2772.9199999999955</v>
      </c>
      <c r="J31" s="159"/>
      <c r="L31" s="76" t="s">
        <v>84</v>
      </c>
    </row>
    <row r="32" spans="1:16" x14ac:dyDescent="0.25">
      <c r="A32" s="160" t="s">
        <v>85</v>
      </c>
      <c r="B32" s="161"/>
      <c r="C32" s="161"/>
      <c r="D32" s="161"/>
      <c r="E32" s="161"/>
      <c r="F32" s="161"/>
      <c r="G32" s="162"/>
      <c r="H32" s="163"/>
      <c r="I32" s="164">
        <f>SUM(I22+I23+I24)</f>
        <v>0</v>
      </c>
      <c r="J32" s="159"/>
      <c r="L32" s="76" t="s">
        <v>84</v>
      </c>
    </row>
    <row r="33" spans="1:12" x14ac:dyDescent="0.25">
      <c r="A33" s="165" t="s">
        <v>86</v>
      </c>
      <c r="B33" s="161"/>
      <c r="C33" s="161"/>
      <c r="D33" s="161"/>
      <c r="E33" s="161"/>
      <c r="F33" s="161"/>
      <c r="G33" s="162"/>
      <c r="H33" s="166">
        <v>0</v>
      </c>
      <c r="I33" s="167"/>
      <c r="J33" s="159"/>
      <c r="L33" s="76" t="s">
        <v>50</v>
      </c>
    </row>
    <row r="34" spans="1:12" x14ac:dyDescent="0.25">
      <c r="A34" s="160" t="s">
        <v>87</v>
      </c>
      <c r="B34" s="161"/>
      <c r="C34" s="161"/>
      <c r="D34" s="161"/>
      <c r="E34" s="161"/>
      <c r="F34" s="161"/>
      <c r="G34" s="162"/>
      <c r="H34" s="163"/>
      <c r="I34" s="164">
        <v>-8.26</v>
      </c>
      <c r="J34" s="159"/>
      <c r="L34" s="76" t="s">
        <v>50</v>
      </c>
    </row>
    <row r="35" spans="1:12" ht="24" customHeight="1" x14ac:dyDescent="0.25">
      <c r="A35" s="160" t="s">
        <v>88</v>
      </c>
      <c r="B35" s="161"/>
      <c r="C35" s="161"/>
      <c r="D35" s="161"/>
      <c r="E35" s="161"/>
      <c r="F35" s="161"/>
      <c r="G35" s="162"/>
      <c r="H35" s="166">
        <v>0</v>
      </c>
      <c r="I35" s="164" t="s">
        <v>89</v>
      </c>
      <c r="J35" s="159"/>
      <c r="L35" s="76" t="s">
        <v>50</v>
      </c>
    </row>
    <row r="36" spans="1:12" x14ac:dyDescent="0.25">
      <c r="A36" s="160" t="s">
        <v>90</v>
      </c>
      <c r="B36" s="161"/>
      <c r="C36" s="161"/>
      <c r="D36" s="161"/>
      <c r="E36" s="161"/>
      <c r="F36" s="168"/>
      <c r="G36" s="162"/>
      <c r="H36" s="163"/>
      <c r="I36" s="164">
        <f>SUM(I32+I31+I34)</f>
        <v>2764.6599999999953</v>
      </c>
      <c r="J36" s="159"/>
    </row>
    <row r="37" spans="1:12" x14ac:dyDescent="0.25">
      <c r="A37" s="160" t="s">
        <v>91</v>
      </c>
      <c r="B37" s="161"/>
      <c r="C37" s="161"/>
      <c r="D37" s="161"/>
      <c r="E37" s="161"/>
      <c r="F37" s="168"/>
      <c r="G37" s="162"/>
      <c r="H37" s="166">
        <f>H31+H33+H35</f>
        <v>0</v>
      </c>
      <c r="I37" s="169"/>
      <c r="J37" s="159"/>
      <c r="L37" s="76" t="s">
        <v>84</v>
      </c>
    </row>
    <row r="38" spans="1:12" ht="15" customHeight="1" thickBot="1" x14ac:dyDescent="0.3">
      <c r="A38" s="170" t="s">
        <v>92</v>
      </c>
      <c r="B38" s="171"/>
      <c r="C38" s="171"/>
      <c r="D38" s="171"/>
      <c r="E38" s="171"/>
      <c r="F38" s="171"/>
      <c r="G38" s="172"/>
      <c r="H38" s="173"/>
      <c r="I38" s="164">
        <f>I36</f>
        <v>2764.6599999999953</v>
      </c>
      <c r="J38" s="174"/>
      <c r="L38" s="76" t="s">
        <v>84</v>
      </c>
    </row>
    <row r="40" spans="1:12" x14ac:dyDescent="0.25">
      <c r="A40" s="175" t="s">
        <v>93</v>
      </c>
      <c r="B40" s="175"/>
      <c r="C40" s="175"/>
      <c r="D40" s="175"/>
      <c r="E40" s="175"/>
      <c r="F40" s="175"/>
      <c r="G40" s="175"/>
      <c r="H40" s="175"/>
      <c r="I40" s="175"/>
      <c r="J40" s="175"/>
    </row>
    <row r="41" spans="1:12" x14ac:dyDescent="0.25">
      <c r="A41" s="176" t="s">
        <v>94</v>
      </c>
      <c r="B41" s="176"/>
      <c r="C41" s="176"/>
      <c r="D41" s="176"/>
      <c r="E41" s="176"/>
      <c r="F41" s="176"/>
      <c r="G41" s="176"/>
      <c r="H41" s="176"/>
      <c r="I41" s="176"/>
      <c r="J41" s="176"/>
    </row>
    <row r="42" spans="1:12" x14ac:dyDescent="0.25">
      <c r="A42" s="176" t="s">
        <v>95</v>
      </c>
      <c r="B42" s="176"/>
      <c r="C42" s="176"/>
      <c r="D42" s="176"/>
      <c r="E42" s="176"/>
      <c r="F42" s="176"/>
      <c r="G42" s="176"/>
      <c r="H42" s="176"/>
      <c r="I42" s="176"/>
      <c r="J42" s="176"/>
    </row>
    <row r="43" spans="1:12" ht="15.75" thickBot="1" x14ac:dyDescent="0.3"/>
    <row r="44" spans="1:12" ht="63" customHeight="1" thickBot="1" x14ac:dyDescent="0.3">
      <c r="A44" s="177" t="s">
        <v>96</v>
      </c>
      <c r="B44" s="178"/>
      <c r="C44" s="178"/>
      <c r="D44" s="178"/>
      <c r="E44" s="178"/>
      <c r="F44" s="178"/>
      <c r="G44" s="178"/>
      <c r="H44" s="178"/>
      <c r="I44" s="178"/>
      <c r="J44" s="179"/>
      <c r="L44" s="86" t="s">
        <v>50</v>
      </c>
    </row>
    <row r="45" spans="1:12" ht="15.75" thickBot="1" x14ac:dyDescent="0.3">
      <c r="A45" s="180"/>
      <c r="B45" s="180"/>
      <c r="C45" s="180"/>
      <c r="D45" s="180"/>
      <c r="E45" s="180"/>
      <c r="F45" s="180"/>
      <c r="G45" s="180"/>
      <c r="H45" s="180"/>
      <c r="I45" s="180"/>
      <c r="J45" s="180"/>
    </row>
    <row r="46" spans="1:12" x14ac:dyDescent="0.25">
      <c r="A46" s="125" t="s">
        <v>97</v>
      </c>
      <c r="B46" s="126"/>
      <c r="C46" s="126"/>
      <c r="D46" s="126"/>
      <c r="E46" s="126"/>
      <c r="F46" s="126"/>
      <c r="G46" s="126"/>
      <c r="H46" s="126"/>
      <c r="I46" s="126"/>
      <c r="J46" s="127"/>
    </row>
    <row r="47" spans="1:12" x14ac:dyDescent="0.25">
      <c r="A47" s="181" t="s">
        <v>98</v>
      </c>
      <c r="B47" s="182"/>
      <c r="C47" s="182"/>
      <c r="D47" s="182"/>
      <c r="E47" s="182"/>
      <c r="F47" s="182"/>
      <c r="G47" s="182"/>
      <c r="H47" s="182"/>
      <c r="I47" s="182"/>
      <c r="J47" s="183"/>
    </row>
    <row r="48" spans="1:12" ht="72" x14ac:dyDescent="0.25">
      <c r="A48" s="184" t="s">
        <v>99</v>
      </c>
      <c r="B48" s="185"/>
      <c r="C48" s="185"/>
      <c r="D48" s="185"/>
      <c r="E48" s="185"/>
      <c r="F48" s="186" t="s">
        <v>100</v>
      </c>
      <c r="G48" s="186" t="s">
        <v>101</v>
      </c>
      <c r="H48" s="187" t="s">
        <v>102</v>
      </c>
      <c r="I48" s="186" t="s">
        <v>103</v>
      </c>
      <c r="J48" s="188" t="s">
        <v>104</v>
      </c>
    </row>
    <row r="49" spans="1:12" x14ac:dyDescent="0.25">
      <c r="A49" s="189" t="s">
        <v>105</v>
      </c>
      <c r="B49" s="190"/>
      <c r="C49" s="190"/>
      <c r="D49" s="190"/>
      <c r="E49" s="190"/>
      <c r="F49" s="191"/>
      <c r="G49" s="192">
        <v>0</v>
      </c>
      <c r="H49" s="193">
        <f>[1]Junho!E11</f>
        <v>0</v>
      </c>
      <c r="I49" s="192">
        <f t="shared" ref="I49:I65" si="0">G49+H49</f>
        <v>0</v>
      </c>
      <c r="J49" s="194">
        <v>0</v>
      </c>
      <c r="L49" s="76" t="s">
        <v>50</v>
      </c>
    </row>
    <row r="50" spans="1:12" x14ac:dyDescent="0.25">
      <c r="A50" s="189" t="s">
        <v>106</v>
      </c>
      <c r="B50" s="190"/>
      <c r="C50" s="190"/>
      <c r="D50" s="190"/>
      <c r="E50" s="190"/>
      <c r="F50" s="191"/>
      <c r="G50" s="192">
        <v>0</v>
      </c>
      <c r="H50" s="193">
        <f>[1]Junho!E14</f>
        <v>0</v>
      </c>
      <c r="I50" s="192">
        <f t="shared" si="0"/>
        <v>0</v>
      </c>
      <c r="J50" s="194">
        <v>0</v>
      </c>
      <c r="L50" s="76" t="s">
        <v>50</v>
      </c>
    </row>
    <row r="51" spans="1:12" x14ac:dyDescent="0.25">
      <c r="A51" s="189" t="s">
        <v>11</v>
      </c>
      <c r="B51" s="190"/>
      <c r="C51" s="190"/>
      <c r="D51" s="190"/>
      <c r="E51" s="190"/>
      <c r="F51" s="191">
        <v>0</v>
      </c>
      <c r="G51" s="192">
        <v>0</v>
      </c>
      <c r="H51" s="193">
        <f t="shared" ref="H51:H66" si="1">F51</f>
        <v>0</v>
      </c>
      <c r="I51" s="192">
        <f t="shared" si="0"/>
        <v>0</v>
      </c>
      <c r="J51" s="194">
        <v>0</v>
      </c>
      <c r="L51" s="76" t="s">
        <v>50</v>
      </c>
    </row>
    <row r="52" spans="1:12" x14ac:dyDescent="0.25">
      <c r="A52" s="189" t="s">
        <v>107</v>
      </c>
      <c r="B52" s="190"/>
      <c r="C52" s="190"/>
      <c r="D52" s="190"/>
      <c r="E52" s="190"/>
      <c r="F52" s="191">
        <f>[1]Novembro!F53</f>
        <v>140.32</v>
      </c>
      <c r="G52" s="192">
        <v>0</v>
      </c>
      <c r="H52" s="193">
        <f t="shared" si="1"/>
        <v>140.32</v>
      </c>
      <c r="I52" s="192">
        <f t="shared" si="0"/>
        <v>140.32</v>
      </c>
      <c r="J52" s="194">
        <v>0</v>
      </c>
      <c r="L52" s="76" t="s">
        <v>50</v>
      </c>
    </row>
    <row r="53" spans="1:12" x14ac:dyDescent="0.25">
      <c r="A53" s="189" t="s">
        <v>108</v>
      </c>
      <c r="B53" s="190"/>
      <c r="C53" s="190"/>
      <c r="D53" s="190"/>
      <c r="E53" s="190"/>
      <c r="F53" s="191">
        <v>0</v>
      </c>
      <c r="G53" s="192">
        <v>0</v>
      </c>
      <c r="H53" s="193">
        <f t="shared" si="1"/>
        <v>0</v>
      </c>
      <c r="I53" s="192">
        <f t="shared" si="0"/>
        <v>0</v>
      </c>
      <c r="J53" s="194">
        <v>0</v>
      </c>
      <c r="L53" s="76" t="s">
        <v>50</v>
      </c>
    </row>
    <row r="54" spans="1:12" x14ac:dyDescent="0.25">
      <c r="A54" s="189" t="s">
        <v>109</v>
      </c>
      <c r="B54" s="190"/>
      <c r="C54" s="190"/>
      <c r="D54" s="190"/>
      <c r="E54" s="190"/>
      <c r="F54" s="191">
        <v>0</v>
      </c>
      <c r="G54" s="192">
        <v>0</v>
      </c>
      <c r="H54" s="193">
        <f>[1]Junho!E15</f>
        <v>0</v>
      </c>
      <c r="I54" s="192">
        <f t="shared" si="0"/>
        <v>0</v>
      </c>
      <c r="J54" s="194">
        <v>0</v>
      </c>
      <c r="L54" s="76" t="s">
        <v>50</v>
      </c>
    </row>
    <row r="55" spans="1:12" x14ac:dyDescent="0.25">
      <c r="A55" s="189" t="s">
        <v>110</v>
      </c>
      <c r="B55" s="190"/>
      <c r="C55" s="190"/>
      <c r="D55" s="190"/>
      <c r="E55" s="190"/>
      <c r="F55" s="191">
        <v>0</v>
      </c>
      <c r="G55" s="192">
        <v>0</v>
      </c>
      <c r="H55" s="193">
        <f t="shared" si="1"/>
        <v>0</v>
      </c>
      <c r="I55" s="192">
        <f t="shared" si="0"/>
        <v>0</v>
      </c>
      <c r="J55" s="194">
        <v>0</v>
      </c>
      <c r="L55" s="76" t="s">
        <v>50</v>
      </c>
    </row>
    <row r="56" spans="1:12" ht="15" customHeight="1" x14ac:dyDescent="0.25">
      <c r="A56" s="195" t="s">
        <v>111</v>
      </c>
      <c r="B56" s="196"/>
      <c r="C56" s="196"/>
      <c r="D56" s="196"/>
      <c r="E56" s="197"/>
      <c r="F56" s="191">
        <v>0</v>
      </c>
      <c r="G56" s="192">
        <v>0</v>
      </c>
      <c r="H56" s="193">
        <f t="shared" si="1"/>
        <v>0</v>
      </c>
      <c r="I56" s="192">
        <f t="shared" si="0"/>
        <v>0</v>
      </c>
      <c r="J56" s="194">
        <v>0</v>
      </c>
      <c r="L56" s="76" t="s">
        <v>50</v>
      </c>
    </row>
    <row r="57" spans="1:12" x14ac:dyDescent="0.25">
      <c r="A57" s="198"/>
      <c r="B57" s="199"/>
      <c r="C57" s="199"/>
      <c r="D57" s="199"/>
      <c r="E57" s="200"/>
      <c r="F57" s="191"/>
      <c r="G57" s="192">
        <v>0</v>
      </c>
      <c r="H57" s="193">
        <f t="shared" si="1"/>
        <v>0</v>
      </c>
      <c r="I57" s="192">
        <f t="shared" si="0"/>
        <v>0</v>
      </c>
      <c r="J57" s="194">
        <v>0</v>
      </c>
      <c r="L57" s="76" t="s">
        <v>50</v>
      </c>
    </row>
    <row r="58" spans="1:12" x14ac:dyDescent="0.25">
      <c r="A58" s="201"/>
      <c r="B58" s="202"/>
      <c r="C58" s="202"/>
      <c r="D58" s="202"/>
      <c r="E58" s="203"/>
      <c r="F58" s="191">
        <v>0</v>
      </c>
      <c r="G58" s="192">
        <v>0</v>
      </c>
      <c r="H58" s="193">
        <f t="shared" si="1"/>
        <v>0</v>
      </c>
      <c r="I58" s="192">
        <f t="shared" si="0"/>
        <v>0</v>
      </c>
      <c r="J58" s="194">
        <v>0</v>
      </c>
      <c r="L58" s="76" t="s">
        <v>50</v>
      </c>
    </row>
    <row r="59" spans="1:12" x14ac:dyDescent="0.25">
      <c r="A59" s="189" t="s">
        <v>112</v>
      </c>
      <c r="B59" s="190"/>
      <c r="C59" s="190"/>
      <c r="D59" s="190"/>
      <c r="E59" s="190"/>
      <c r="F59" s="191">
        <v>0</v>
      </c>
      <c r="G59" s="192">
        <v>0</v>
      </c>
      <c r="H59" s="193">
        <f t="shared" si="1"/>
        <v>0</v>
      </c>
      <c r="I59" s="192">
        <f t="shared" si="0"/>
        <v>0</v>
      </c>
      <c r="J59" s="194">
        <v>0</v>
      </c>
      <c r="L59" s="76" t="s">
        <v>50</v>
      </c>
    </row>
    <row r="60" spans="1:12" x14ac:dyDescent="0.25">
      <c r="A60" s="189" t="s">
        <v>113</v>
      </c>
      <c r="B60" s="190"/>
      <c r="C60" s="190"/>
      <c r="D60" s="190"/>
      <c r="E60" s="190"/>
      <c r="F60" s="191">
        <v>0</v>
      </c>
      <c r="G60" s="192">
        <v>0</v>
      </c>
      <c r="H60" s="193">
        <f t="shared" si="1"/>
        <v>0</v>
      </c>
      <c r="I60" s="192">
        <f t="shared" si="0"/>
        <v>0</v>
      </c>
      <c r="J60" s="194">
        <v>0</v>
      </c>
      <c r="L60" s="76" t="s">
        <v>50</v>
      </c>
    </row>
    <row r="61" spans="1:12" x14ac:dyDescent="0.25">
      <c r="A61" s="189" t="s">
        <v>114</v>
      </c>
      <c r="B61" s="190"/>
      <c r="C61" s="190"/>
      <c r="D61" s="190"/>
      <c r="E61" s="190"/>
      <c r="F61" s="191"/>
      <c r="G61" s="192">
        <v>0</v>
      </c>
      <c r="H61" s="193">
        <f>[1]Junho!E21</f>
        <v>0</v>
      </c>
      <c r="I61" s="192">
        <f t="shared" si="0"/>
        <v>0</v>
      </c>
      <c r="J61" s="194">
        <v>0</v>
      </c>
      <c r="L61" s="76" t="s">
        <v>50</v>
      </c>
    </row>
    <row r="62" spans="1:12" x14ac:dyDescent="0.25">
      <c r="A62" s="189" t="s">
        <v>115</v>
      </c>
      <c r="B62" s="190"/>
      <c r="C62" s="190"/>
      <c r="D62" s="190"/>
      <c r="E62" s="190"/>
      <c r="F62" s="191">
        <v>0</v>
      </c>
      <c r="G62" s="192">
        <v>0</v>
      </c>
      <c r="H62" s="193">
        <f t="shared" si="1"/>
        <v>0</v>
      </c>
      <c r="I62" s="192">
        <f t="shared" si="0"/>
        <v>0</v>
      </c>
      <c r="J62" s="194">
        <v>0</v>
      </c>
      <c r="L62" s="76" t="s">
        <v>50</v>
      </c>
    </row>
    <row r="63" spans="1:12" x14ac:dyDescent="0.25">
      <c r="A63" s="189" t="s">
        <v>36</v>
      </c>
      <c r="B63" s="190"/>
      <c r="C63" s="190"/>
      <c r="D63" s="190"/>
      <c r="E63" s="190"/>
      <c r="F63" s="191">
        <f>SUM([1]Novembro!F51:F52)</f>
        <v>1734.06</v>
      </c>
      <c r="G63" s="192">
        <v>0</v>
      </c>
      <c r="H63" s="193">
        <f t="shared" si="1"/>
        <v>1734.06</v>
      </c>
      <c r="I63" s="192">
        <f t="shared" si="0"/>
        <v>1734.06</v>
      </c>
      <c r="J63" s="194">
        <v>0</v>
      </c>
      <c r="L63" s="76" t="s">
        <v>50</v>
      </c>
    </row>
    <row r="64" spans="1:12" x14ac:dyDescent="0.25">
      <c r="A64" s="189" t="s">
        <v>116</v>
      </c>
      <c r="B64" s="190"/>
      <c r="C64" s="190"/>
      <c r="D64" s="190"/>
      <c r="E64" s="190"/>
      <c r="F64" s="191">
        <v>0</v>
      </c>
      <c r="G64" s="192">
        <v>0</v>
      </c>
      <c r="H64" s="193">
        <f t="shared" si="1"/>
        <v>0</v>
      </c>
      <c r="I64" s="192">
        <f t="shared" si="0"/>
        <v>0</v>
      </c>
      <c r="J64" s="194">
        <v>0</v>
      </c>
      <c r="L64" s="76" t="s">
        <v>50</v>
      </c>
    </row>
    <row r="65" spans="1:12" x14ac:dyDescent="0.25">
      <c r="A65" s="189" t="s">
        <v>117</v>
      </c>
      <c r="B65" s="190"/>
      <c r="C65" s="190"/>
      <c r="D65" s="190"/>
      <c r="E65" s="190"/>
      <c r="F65" s="191"/>
      <c r="G65" s="192">
        <v>0</v>
      </c>
      <c r="H65" s="193">
        <f t="shared" si="1"/>
        <v>0</v>
      </c>
      <c r="I65" s="192">
        <f t="shared" si="0"/>
        <v>0</v>
      </c>
      <c r="J65" s="194">
        <v>0</v>
      </c>
      <c r="L65" s="76" t="s">
        <v>50</v>
      </c>
    </row>
    <row r="66" spans="1:12" x14ac:dyDescent="0.25">
      <c r="A66" s="189" t="s">
        <v>118</v>
      </c>
      <c r="B66" s="190"/>
      <c r="C66" s="190"/>
      <c r="D66" s="190"/>
      <c r="E66" s="190"/>
      <c r="F66" s="191"/>
      <c r="G66" s="192">
        <v>0</v>
      </c>
      <c r="H66" s="193">
        <f t="shared" si="1"/>
        <v>0</v>
      </c>
      <c r="I66" s="192">
        <v>0</v>
      </c>
      <c r="J66" s="194">
        <v>0</v>
      </c>
      <c r="L66" s="76" t="s">
        <v>50</v>
      </c>
    </row>
    <row r="67" spans="1:12" ht="15.75" thickBot="1" x14ac:dyDescent="0.3">
      <c r="A67" s="204" t="s">
        <v>42</v>
      </c>
      <c r="B67" s="205"/>
      <c r="C67" s="205"/>
      <c r="D67" s="205"/>
      <c r="E67" s="205"/>
      <c r="F67" s="206">
        <f>SUM(F49:F66)</f>
        <v>1874.3799999999999</v>
      </c>
      <c r="G67" s="206">
        <f>SUM(G49:G66)</f>
        <v>0</v>
      </c>
      <c r="H67" s="207">
        <f>SUM(H49:H66)</f>
        <v>1874.3799999999999</v>
      </c>
      <c r="I67" s="206">
        <v>0</v>
      </c>
      <c r="J67" s="208">
        <f>SUM(J49:J66)</f>
        <v>0</v>
      </c>
      <c r="L67" s="76" t="s">
        <v>84</v>
      </c>
    </row>
    <row r="68" spans="1:12" ht="15.75" thickBot="1" x14ac:dyDescent="0.3">
      <c r="A68" s="209"/>
      <c r="B68" s="209"/>
      <c r="C68" s="209"/>
      <c r="D68" s="209"/>
      <c r="E68" s="209"/>
      <c r="F68" s="210"/>
      <c r="G68" s="210"/>
      <c r="H68" s="210"/>
      <c r="I68" s="210"/>
      <c r="J68" s="210"/>
    </row>
    <row r="69" spans="1:12" x14ac:dyDescent="0.25">
      <c r="A69" s="211" t="s">
        <v>97</v>
      </c>
      <c r="B69" s="212"/>
      <c r="C69" s="212"/>
      <c r="D69" s="212"/>
      <c r="E69" s="212"/>
      <c r="F69" s="212"/>
      <c r="G69" s="212"/>
      <c r="H69" s="212"/>
      <c r="I69" s="212"/>
      <c r="J69" s="213"/>
    </row>
    <row r="70" spans="1:12" x14ac:dyDescent="0.25">
      <c r="A70" s="214" t="s">
        <v>119</v>
      </c>
      <c r="B70" s="215"/>
      <c r="C70" s="215"/>
      <c r="D70" s="215"/>
      <c r="E70" s="215"/>
      <c r="F70" s="215"/>
      <c r="G70" s="215"/>
      <c r="H70" s="215"/>
      <c r="I70" s="215"/>
      <c r="J70" s="216"/>
    </row>
    <row r="71" spans="1:12" ht="72" x14ac:dyDescent="0.25">
      <c r="A71" s="217" t="s">
        <v>99</v>
      </c>
      <c r="B71" s="218"/>
      <c r="C71" s="218"/>
      <c r="D71" s="218"/>
      <c r="E71" s="218"/>
      <c r="F71" s="219" t="s">
        <v>100</v>
      </c>
      <c r="G71" s="219" t="s">
        <v>120</v>
      </c>
      <c r="H71" s="219" t="s">
        <v>121</v>
      </c>
      <c r="I71" s="219" t="s">
        <v>122</v>
      </c>
      <c r="J71" s="220" t="s">
        <v>104</v>
      </c>
    </row>
    <row r="72" spans="1:12" x14ac:dyDescent="0.25">
      <c r="A72" s="189" t="s">
        <v>105</v>
      </c>
      <c r="B72" s="190"/>
      <c r="C72" s="190"/>
      <c r="D72" s="190"/>
      <c r="E72" s="190"/>
      <c r="F72" s="192">
        <v>0</v>
      </c>
      <c r="G72" s="192">
        <v>0</v>
      </c>
      <c r="H72" s="193">
        <v>0</v>
      </c>
      <c r="I72" s="192">
        <f t="shared" ref="I72:I88" si="2">G72+H72</f>
        <v>0</v>
      </c>
      <c r="J72" s="194">
        <v>0</v>
      </c>
      <c r="L72" s="76" t="s">
        <v>50</v>
      </c>
    </row>
    <row r="73" spans="1:12" x14ac:dyDescent="0.25">
      <c r="A73" s="189" t="s">
        <v>106</v>
      </c>
      <c r="B73" s="190"/>
      <c r="C73" s="190"/>
      <c r="D73" s="190"/>
      <c r="E73" s="190"/>
      <c r="F73" s="192">
        <v>0</v>
      </c>
      <c r="G73" s="192">
        <v>0</v>
      </c>
      <c r="H73" s="193">
        <v>0</v>
      </c>
      <c r="I73" s="192">
        <f t="shared" si="2"/>
        <v>0</v>
      </c>
      <c r="J73" s="194">
        <v>0</v>
      </c>
      <c r="L73" s="76" t="s">
        <v>50</v>
      </c>
    </row>
    <row r="74" spans="1:12" x14ac:dyDescent="0.25">
      <c r="A74" s="189" t="s">
        <v>11</v>
      </c>
      <c r="B74" s="190"/>
      <c r="C74" s="190"/>
      <c r="D74" s="190"/>
      <c r="E74" s="190"/>
      <c r="F74" s="192">
        <v>0</v>
      </c>
      <c r="G74" s="192">
        <v>0</v>
      </c>
      <c r="H74" s="193">
        <v>0</v>
      </c>
      <c r="I74" s="192">
        <f t="shared" si="2"/>
        <v>0</v>
      </c>
      <c r="J74" s="194">
        <v>0</v>
      </c>
      <c r="L74" s="76" t="s">
        <v>50</v>
      </c>
    </row>
    <row r="75" spans="1:12" x14ac:dyDescent="0.25">
      <c r="A75" s="189" t="s">
        <v>107</v>
      </c>
      <c r="B75" s="190"/>
      <c r="C75" s="190"/>
      <c r="D75" s="190"/>
      <c r="E75" s="190"/>
      <c r="F75" s="192">
        <v>0</v>
      </c>
      <c r="G75" s="192">
        <v>0</v>
      </c>
      <c r="H75" s="193">
        <v>0</v>
      </c>
      <c r="I75" s="192">
        <f t="shared" si="2"/>
        <v>0</v>
      </c>
      <c r="J75" s="194">
        <v>0</v>
      </c>
      <c r="L75" s="76" t="s">
        <v>50</v>
      </c>
    </row>
    <row r="76" spans="1:12" x14ac:dyDescent="0.25">
      <c r="A76" s="189" t="s">
        <v>108</v>
      </c>
      <c r="B76" s="190"/>
      <c r="C76" s="190"/>
      <c r="D76" s="190"/>
      <c r="E76" s="190"/>
      <c r="F76" s="192">
        <v>0</v>
      </c>
      <c r="G76" s="192">
        <v>0</v>
      </c>
      <c r="H76" s="193">
        <v>0</v>
      </c>
      <c r="I76" s="192">
        <f t="shared" si="2"/>
        <v>0</v>
      </c>
      <c r="J76" s="194">
        <v>0</v>
      </c>
      <c r="L76" s="76" t="s">
        <v>50</v>
      </c>
    </row>
    <row r="77" spans="1:12" x14ac:dyDescent="0.25">
      <c r="A77" s="189" t="s">
        <v>109</v>
      </c>
      <c r="B77" s="190"/>
      <c r="C77" s="190"/>
      <c r="D77" s="190"/>
      <c r="E77" s="190"/>
      <c r="F77" s="192">
        <v>0</v>
      </c>
      <c r="G77" s="192">
        <v>0</v>
      </c>
      <c r="H77" s="193">
        <v>0</v>
      </c>
      <c r="I77" s="192">
        <f t="shared" si="2"/>
        <v>0</v>
      </c>
      <c r="J77" s="194">
        <v>0</v>
      </c>
      <c r="L77" s="76" t="s">
        <v>50</v>
      </c>
    </row>
    <row r="78" spans="1:12" x14ac:dyDescent="0.25">
      <c r="A78" s="189" t="s">
        <v>110</v>
      </c>
      <c r="B78" s="190"/>
      <c r="C78" s="190"/>
      <c r="D78" s="190"/>
      <c r="E78" s="190"/>
      <c r="F78" s="192">
        <v>0</v>
      </c>
      <c r="G78" s="192">
        <v>0</v>
      </c>
      <c r="H78" s="193">
        <v>0</v>
      </c>
      <c r="I78" s="192">
        <f t="shared" si="2"/>
        <v>0</v>
      </c>
      <c r="J78" s="194">
        <v>0</v>
      </c>
      <c r="L78" s="76" t="s">
        <v>50</v>
      </c>
    </row>
    <row r="79" spans="1:12" x14ac:dyDescent="0.25">
      <c r="A79" s="195" t="s">
        <v>123</v>
      </c>
      <c r="B79" s="196"/>
      <c r="C79" s="196"/>
      <c r="D79" s="196"/>
      <c r="E79" s="197"/>
      <c r="F79" s="192">
        <v>0</v>
      </c>
      <c r="G79" s="192">
        <v>0</v>
      </c>
      <c r="H79" s="193">
        <v>0</v>
      </c>
      <c r="I79" s="192">
        <f t="shared" si="2"/>
        <v>0</v>
      </c>
      <c r="J79" s="194">
        <v>0</v>
      </c>
      <c r="L79" s="76" t="s">
        <v>50</v>
      </c>
    </row>
    <row r="80" spans="1:12" x14ac:dyDescent="0.25">
      <c r="A80" s="198"/>
      <c r="B80" s="199"/>
      <c r="C80" s="199"/>
      <c r="D80" s="199"/>
      <c r="E80" s="200"/>
      <c r="F80" s="192">
        <v>0</v>
      </c>
      <c r="G80" s="192">
        <v>0</v>
      </c>
      <c r="H80" s="193">
        <v>0</v>
      </c>
      <c r="I80" s="192">
        <f t="shared" si="2"/>
        <v>0</v>
      </c>
      <c r="J80" s="194">
        <v>0</v>
      </c>
      <c r="L80" s="76" t="s">
        <v>50</v>
      </c>
    </row>
    <row r="81" spans="1:12" x14ac:dyDescent="0.25">
      <c r="A81" s="201"/>
      <c r="B81" s="202"/>
      <c r="C81" s="202"/>
      <c r="D81" s="202"/>
      <c r="E81" s="203"/>
      <c r="F81" s="192">
        <v>0</v>
      </c>
      <c r="G81" s="192">
        <v>0</v>
      </c>
      <c r="H81" s="193">
        <v>0</v>
      </c>
      <c r="I81" s="192">
        <f t="shared" si="2"/>
        <v>0</v>
      </c>
      <c r="J81" s="194">
        <v>0</v>
      </c>
      <c r="L81" s="76" t="s">
        <v>50</v>
      </c>
    </row>
    <row r="82" spans="1:12" x14ac:dyDescent="0.25">
      <c r="A82" s="189" t="s">
        <v>112</v>
      </c>
      <c r="B82" s="190"/>
      <c r="C82" s="190"/>
      <c r="D82" s="190"/>
      <c r="E82" s="190"/>
      <c r="F82" s="192">
        <v>0</v>
      </c>
      <c r="G82" s="192">
        <v>0</v>
      </c>
      <c r="H82" s="193">
        <v>0</v>
      </c>
      <c r="I82" s="192">
        <f t="shared" si="2"/>
        <v>0</v>
      </c>
      <c r="J82" s="194">
        <v>0</v>
      </c>
      <c r="L82" s="76" t="s">
        <v>50</v>
      </c>
    </row>
    <row r="83" spans="1:12" x14ac:dyDescent="0.25">
      <c r="A83" s="189" t="s">
        <v>113</v>
      </c>
      <c r="B83" s="190"/>
      <c r="C83" s="190"/>
      <c r="D83" s="190"/>
      <c r="E83" s="190"/>
      <c r="F83" s="192">
        <v>0</v>
      </c>
      <c r="G83" s="192">
        <v>0</v>
      </c>
      <c r="H83" s="193">
        <v>0</v>
      </c>
      <c r="I83" s="192">
        <f t="shared" si="2"/>
        <v>0</v>
      </c>
      <c r="J83" s="194">
        <v>0</v>
      </c>
      <c r="L83" s="76" t="s">
        <v>50</v>
      </c>
    </row>
    <row r="84" spans="1:12" x14ac:dyDescent="0.25">
      <c r="A84" s="189" t="s">
        <v>114</v>
      </c>
      <c r="B84" s="190"/>
      <c r="C84" s="190"/>
      <c r="D84" s="190"/>
      <c r="E84" s="190"/>
      <c r="F84" s="192">
        <v>0</v>
      </c>
      <c r="G84" s="192">
        <v>0</v>
      </c>
      <c r="H84" s="193">
        <v>0</v>
      </c>
      <c r="I84" s="192">
        <f t="shared" si="2"/>
        <v>0</v>
      </c>
      <c r="J84" s="194">
        <v>0</v>
      </c>
      <c r="L84" s="76" t="s">
        <v>50</v>
      </c>
    </row>
    <row r="85" spans="1:12" x14ac:dyDescent="0.25">
      <c r="A85" s="189" t="s">
        <v>115</v>
      </c>
      <c r="B85" s="190"/>
      <c r="C85" s="190"/>
      <c r="D85" s="190"/>
      <c r="E85" s="190"/>
      <c r="F85" s="192">
        <v>0</v>
      </c>
      <c r="G85" s="192">
        <v>0</v>
      </c>
      <c r="H85" s="193">
        <v>0</v>
      </c>
      <c r="I85" s="192">
        <f t="shared" si="2"/>
        <v>0</v>
      </c>
      <c r="J85" s="194">
        <v>0</v>
      </c>
      <c r="L85" s="76" t="s">
        <v>50</v>
      </c>
    </row>
    <row r="86" spans="1:12" x14ac:dyDescent="0.25">
      <c r="A86" s="189" t="s">
        <v>36</v>
      </c>
      <c r="B86" s="190"/>
      <c r="C86" s="190"/>
      <c r="D86" s="190"/>
      <c r="E86" s="190"/>
      <c r="F86" s="192">
        <v>0</v>
      </c>
      <c r="G86" s="192">
        <v>0</v>
      </c>
      <c r="H86" s="193">
        <v>0</v>
      </c>
      <c r="I86" s="192">
        <f t="shared" si="2"/>
        <v>0</v>
      </c>
      <c r="J86" s="194">
        <v>0</v>
      </c>
      <c r="L86" s="76" t="s">
        <v>50</v>
      </c>
    </row>
    <row r="87" spans="1:12" x14ac:dyDescent="0.25">
      <c r="A87" s="189" t="s">
        <v>116</v>
      </c>
      <c r="B87" s="190"/>
      <c r="C87" s="190"/>
      <c r="D87" s="190"/>
      <c r="E87" s="190"/>
      <c r="F87" s="192">
        <v>0</v>
      </c>
      <c r="G87" s="192">
        <v>0</v>
      </c>
      <c r="H87" s="193">
        <v>0</v>
      </c>
      <c r="I87" s="192">
        <f t="shared" si="2"/>
        <v>0</v>
      </c>
      <c r="J87" s="194">
        <v>0</v>
      </c>
      <c r="L87" s="76" t="s">
        <v>50</v>
      </c>
    </row>
    <row r="88" spans="1:12" x14ac:dyDescent="0.25">
      <c r="A88" s="189" t="s">
        <v>117</v>
      </c>
      <c r="B88" s="190"/>
      <c r="C88" s="190"/>
      <c r="D88" s="190"/>
      <c r="E88" s="190"/>
      <c r="F88" s="192"/>
      <c r="G88" s="192">
        <v>0</v>
      </c>
      <c r="H88" s="193">
        <f>[1]Junho!E22</f>
        <v>0</v>
      </c>
      <c r="I88" s="192">
        <f t="shared" si="2"/>
        <v>0</v>
      </c>
      <c r="J88" s="194">
        <v>0</v>
      </c>
      <c r="L88" s="76" t="s">
        <v>50</v>
      </c>
    </row>
    <row r="89" spans="1:12" x14ac:dyDescent="0.25">
      <c r="A89" s="189" t="s">
        <v>118</v>
      </c>
      <c r="B89" s="190"/>
      <c r="C89" s="190"/>
      <c r="D89" s="190"/>
      <c r="E89" s="190"/>
      <c r="F89" s="192">
        <v>0</v>
      </c>
      <c r="G89" s="192">
        <v>0</v>
      </c>
      <c r="H89" s="193">
        <v>0</v>
      </c>
      <c r="I89" s="192">
        <v>0</v>
      </c>
      <c r="J89" s="194">
        <v>0</v>
      </c>
      <c r="L89" s="76" t="s">
        <v>50</v>
      </c>
    </row>
    <row r="90" spans="1:12" ht="15.75" thickBot="1" x14ac:dyDescent="0.3">
      <c r="A90" s="204" t="s">
        <v>42</v>
      </c>
      <c r="B90" s="205"/>
      <c r="C90" s="205"/>
      <c r="D90" s="205"/>
      <c r="E90" s="205"/>
      <c r="F90" s="206">
        <f>F88</f>
        <v>0</v>
      </c>
      <c r="G90" s="206">
        <f>SUM(G72:G89)</f>
        <v>0</v>
      </c>
      <c r="H90" s="207">
        <f>SUM(H72:H89)</f>
        <v>0</v>
      </c>
      <c r="I90" s="206">
        <f>SUM(I72:I89)</f>
        <v>0</v>
      </c>
      <c r="J90" s="208">
        <f>SUM(J72:J89)</f>
        <v>0</v>
      </c>
      <c r="L90" s="76" t="s">
        <v>124</v>
      </c>
    </row>
    <row r="91" spans="1:12" x14ac:dyDescent="0.25">
      <c r="A91" s="221"/>
      <c r="B91" s="221"/>
      <c r="C91" s="221"/>
      <c r="D91" s="221"/>
      <c r="E91" s="221"/>
      <c r="F91" s="222"/>
      <c r="G91" s="222"/>
      <c r="H91" s="222"/>
      <c r="I91" s="222"/>
      <c r="J91" s="222"/>
    </row>
    <row r="92" spans="1:12" x14ac:dyDescent="0.25">
      <c r="A92" s="176" t="s">
        <v>125</v>
      </c>
      <c r="B92" s="176"/>
      <c r="C92" s="176"/>
      <c r="D92" s="176"/>
      <c r="E92" s="176"/>
      <c r="F92" s="176"/>
      <c r="G92" s="176"/>
      <c r="H92" s="176"/>
      <c r="I92" s="176"/>
      <c r="J92" s="176"/>
    </row>
    <row r="93" spans="1:12" x14ac:dyDescent="0.25">
      <c r="A93" s="176" t="s">
        <v>126</v>
      </c>
      <c r="B93" s="176"/>
      <c r="C93" s="176"/>
      <c r="D93" s="176"/>
      <c r="E93" s="176"/>
      <c r="F93" s="176"/>
      <c r="G93" s="176"/>
      <c r="H93" s="176"/>
      <c r="I93" s="176"/>
      <c r="J93" s="176"/>
    </row>
    <row r="94" spans="1:12" x14ac:dyDescent="0.25">
      <c r="A94" s="176" t="s">
        <v>127</v>
      </c>
      <c r="B94" s="176"/>
      <c r="C94" s="176"/>
      <c r="D94" s="176"/>
      <c r="E94" s="176"/>
      <c r="F94" s="176"/>
      <c r="G94" s="176"/>
      <c r="H94" s="176"/>
      <c r="I94" s="176"/>
      <c r="J94" s="176"/>
    </row>
    <row r="95" spans="1:12" x14ac:dyDescent="0.25">
      <c r="A95" s="176" t="s">
        <v>128</v>
      </c>
      <c r="B95" s="176"/>
      <c r="C95" s="176"/>
      <c r="D95" s="176"/>
      <c r="E95" s="176"/>
      <c r="F95" s="176"/>
      <c r="G95" s="176"/>
      <c r="H95" s="176"/>
      <c r="I95" s="176"/>
      <c r="J95" s="176"/>
    </row>
    <row r="96" spans="1:12" ht="21" customHeight="1" x14ac:dyDescent="0.25">
      <c r="A96" s="223" t="s">
        <v>129</v>
      </c>
      <c r="B96" s="224"/>
      <c r="C96" s="224"/>
      <c r="D96" s="224"/>
      <c r="E96" s="224"/>
      <c r="F96" s="224"/>
      <c r="G96" s="224"/>
      <c r="H96" s="224"/>
      <c r="I96" s="224"/>
      <c r="J96" s="224"/>
    </row>
    <row r="97" spans="1:12" ht="41.1" customHeight="1" x14ac:dyDescent="0.25">
      <c r="A97" s="225" t="s">
        <v>130</v>
      </c>
      <c r="B97" s="225"/>
      <c r="C97" s="225"/>
      <c r="D97" s="225"/>
      <c r="E97" s="225"/>
      <c r="F97" s="225"/>
      <c r="G97" s="225"/>
      <c r="H97" s="225"/>
      <c r="I97" s="225"/>
      <c r="J97" s="225"/>
    </row>
    <row r="98" spans="1:12" ht="15.75" thickBot="1" x14ac:dyDescent="0.3">
      <c r="A98" s="226" t="s">
        <v>131</v>
      </c>
      <c r="B98" s="226"/>
      <c r="C98" s="226"/>
      <c r="D98" s="226"/>
      <c r="E98" s="226"/>
      <c r="F98" s="226"/>
      <c r="G98" s="226"/>
      <c r="H98" s="226"/>
      <c r="I98" s="226"/>
      <c r="J98" s="226"/>
    </row>
    <row r="99" spans="1:12" ht="15.75" thickBot="1" x14ac:dyDescent="0.3">
      <c r="A99" s="227" t="s">
        <v>132</v>
      </c>
      <c r="B99" s="228"/>
      <c r="C99" s="228"/>
      <c r="D99" s="228"/>
      <c r="E99" s="228"/>
      <c r="F99" s="228"/>
      <c r="G99" s="228"/>
      <c r="H99" s="228"/>
      <c r="I99" s="228"/>
      <c r="J99" s="229"/>
    </row>
    <row r="100" spans="1:12" x14ac:dyDescent="0.25">
      <c r="A100" s="230" t="s">
        <v>133</v>
      </c>
      <c r="B100" s="231"/>
      <c r="C100" s="231"/>
      <c r="D100" s="231"/>
      <c r="E100" s="231"/>
      <c r="F100" s="231"/>
      <c r="G100" s="231"/>
      <c r="H100" s="231"/>
      <c r="I100" s="232"/>
      <c r="J100" s="233">
        <f>I36</f>
        <v>2764.6599999999953</v>
      </c>
      <c r="L100" s="76" t="s">
        <v>124</v>
      </c>
    </row>
    <row r="101" spans="1:12" ht="15.75" customHeight="1" x14ac:dyDescent="0.25">
      <c r="A101" s="234" t="s">
        <v>134</v>
      </c>
      <c r="B101" s="235"/>
      <c r="C101" s="235"/>
      <c r="D101" s="235"/>
      <c r="E101" s="235"/>
      <c r="F101" s="235"/>
      <c r="G101" s="235"/>
      <c r="H101" s="235"/>
      <c r="I101" s="236"/>
      <c r="J101" s="237">
        <f>SUM(H90,H67)</f>
        <v>1874.3799999999999</v>
      </c>
      <c r="L101" s="76" t="s">
        <v>124</v>
      </c>
    </row>
    <row r="102" spans="1:12" ht="15.75" customHeight="1" x14ac:dyDescent="0.25">
      <c r="A102" s="234" t="s">
        <v>135</v>
      </c>
      <c r="B102" s="235"/>
      <c r="C102" s="235"/>
      <c r="D102" s="235"/>
      <c r="E102" s="235"/>
      <c r="F102" s="235"/>
      <c r="G102" s="235"/>
      <c r="H102" s="235"/>
      <c r="I102" s="236"/>
      <c r="J102" s="237">
        <f>H35-H90</f>
        <v>0</v>
      </c>
      <c r="L102" s="76" t="s">
        <v>124</v>
      </c>
    </row>
    <row r="103" spans="1:12" ht="15.75" customHeight="1" x14ac:dyDescent="0.25">
      <c r="A103" s="234" t="s">
        <v>136</v>
      </c>
      <c r="B103" s="235"/>
      <c r="C103" s="235"/>
      <c r="D103" s="235"/>
      <c r="E103" s="235"/>
      <c r="F103" s="235"/>
      <c r="G103" s="235"/>
      <c r="H103" s="235"/>
      <c r="I103" s="236"/>
      <c r="J103" s="237">
        <f>I36-H67</f>
        <v>890.27999999999543</v>
      </c>
      <c r="L103" s="76" t="s">
        <v>124</v>
      </c>
    </row>
    <row r="104" spans="1:12" ht="15.75" customHeight="1" x14ac:dyDescent="0.25">
      <c r="A104" s="234" t="s">
        <v>137</v>
      </c>
      <c r="B104" s="235"/>
      <c r="C104" s="235"/>
      <c r="D104" s="235"/>
      <c r="E104" s="235"/>
      <c r="F104" s="235"/>
      <c r="G104" s="235"/>
      <c r="H104" s="235"/>
      <c r="I104" s="236"/>
      <c r="J104" s="237">
        <v>0</v>
      </c>
      <c r="L104" s="76" t="s">
        <v>50</v>
      </c>
    </row>
    <row r="105" spans="1:12" ht="15.75" customHeight="1" x14ac:dyDescent="0.25">
      <c r="A105" s="234" t="s">
        <v>138</v>
      </c>
      <c r="B105" s="235"/>
      <c r="C105" s="235"/>
      <c r="D105" s="235"/>
      <c r="E105" s="235"/>
      <c r="F105" s="235"/>
      <c r="G105" s="235"/>
      <c r="H105" s="235"/>
      <c r="I105" s="236"/>
      <c r="J105" s="237">
        <f>J100-J101-J104</f>
        <v>890.27999999999543</v>
      </c>
      <c r="L105" s="76" t="s">
        <v>124</v>
      </c>
    </row>
    <row r="106" spans="1:12" ht="15.75" customHeight="1" x14ac:dyDescent="0.25">
      <c r="A106" s="238" t="s">
        <v>139</v>
      </c>
      <c r="B106" s="239"/>
      <c r="C106" s="239"/>
      <c r="D106" s="239"/>
      <c r="E106" s="239"/>
      <c r="F106" s="239"/>
      <c r="G106" s="239"/>
      <c r="H106" s="239"/>
      <c r="I106" s="236"/>
      <c r="J106" s="240"/>
      <c r="L106" s="76" t="s">
        <v>124</v>
      </c>
    </row>
    <row r="107" spans="1:12" ht="15.75" customHeight="1" thickBot="1" x14ac:dyDescent="0.3">
      <c r="A107" s="238" t="s">
        <v>140</v>
      </c>
      <c r="B107" s="239"/>
      <c r="C107" s="239"/>
      <c r="D107" s="239"/>
      <c r="E107" s="239"/>
      <c r="F107" s="239"/>
      <c r="G107" s="239"/>
      <c r="H107" s="239"/>
      <c r="I107" s="241"/>
      <c r="J107" s="242">
        <f>SUM(J106,J105)</f>
        <v>890.27999999999543</v>
      </c>
      <c r="L107" s="76" t="s">
        <v>124</v>
      </c>
    </row>
    <row r="108" spans="1:12" ht="66" customHeight="1" x14ac:dyDescent="0.25">
      <c r="A108" s="243" t="s">
        <v>141</v>
      </c>
      <c r="B108" s="243"/>
      <c r="C108" s="243"/>
      <c r="D108" s="243"/>
      <c r="E108" s="243"/>
      <c r="F108" s="243"/>
      <c r="G108" s="243"/>
      <c r="H108" s="243"/>
      <c r="I108" s="243"/>
      <c r="J108" s="243"/>
    </row>
    <row r="109" spans="1:12" ht="15.75" x14ac:dyDescent="0.25">
      <c r="A109" s="244" t="s">
        <v>142</v>
      </c>
      <c r="B109" s="244"/>
      <c r="C109" s="244"/>
      <c r="D109" s="244"/>
      <c r="E109" s="244"/>
      <c r="F109" s="244"/>
      <c r="G109" s="244"/>
      <c r="H109" s="244"/>
      <c r="I109" s="244"/>
      <c r="J109" s="244"/>
      <c r="L109" s="76" t="s">
        <v>50</v>
      </c>
    </row>
    <row r="110" spans="1:12" x14ac:dyDescent="0.25">
      <c r="A110" s="245" t="s">
        <v>143</v>
      </c>
      <c r="B110" s="245"/>
      <c r="C110" s="245"/>
      <c r="D110" s="245"/>
      <c r="E110" s="245"/>
      <c r="F110" s="245"/>
      <c r="G110" s="245"/>
      <c r="H110" s="245"/>
      <c r="I110" s="245"/>
      <c r="J110" s="245"/>
    </row>
    <row r="111" spans="1:12" x14ac:dyDescent="0.25">
      <c r="A111" s="245"/>
      <c r="B111" s="245"/>
      <c r="C111" s="245"/>
      <c r="D111" s="245"/>
      <c r="E111" s="245"/>
      <c r="F111" s="245"/>
      <c r="G111" s="245"/>
      <c r="H111" s="245"/>
      <c r="I111" s="245"/>
      <c r="J111" s="245"/>
    </row>
    <row r="112" spans="1:12" x14ac:dyDescent="0.25">
      <c r="A112" s="245"/>
      <c r="B112" s="245"/>
      <c r="C112" s="245"/>
      <c r="D112" s="245"/>
      <c r="E112" s="245"/>
      <c r="F112" s="245"/>
      <c r="G112" s="245"/>
      <c r="H112" s="245"/>
      <c r="I112" s="245"/>
      <c r="J112" s="245"/>
    </row>
    <row r="113" spans="1:10" ht="15.75" x14ac:dyDescent="0.25">
      <c r="A113" s="246" t="s">
        <v>144</v>
      </c>
      <c r="B113" s="247"/>
      <c r="C113" s="247"/>
      <c r="D113" s="247"/>
      <c r="E113" s="247"/>
      <c r="F113" s="247"/>
      <c r="G113" s="247"/>
      <c r="H113" s="247"/>
      <c r="I113" s="247"/>
      <c r="J113" s="247"/>
    </row>
    <row r="114" spans="1:10" ht="15.75" x14ac:dyDescent="0.25">
      <c r="A114" s="247" t="s">
        <v>145</v>
      </c>
      <c r="B114" s="247"/>
      <c r="C114" s="247"/>
      <c r="D114" s="247"/>
      <c r="E114" s="247"/>
      <c r="F114" s="247"/>
      <c r="G114" s="247"/>
      <c r="H114" s="247"/>
      <c r="I114" s="247"/>
      <c r="J114" s="247"/>
    </row>
    <row r="115" spans="1:10" ht="15.75" x14ac:dyDescent="0.25">
      <c r="A115" s="247" t="s">
        <v>146</v>
      </c>
      <c r="B115" s="247"/>
      <c r="C115" s="247"/>
      <c r="D115" s="247"/>
      <c r="E115" s="247"/>
      <c r="F115" s="247"/>
      <c r="G115" s="247"/>
      <c r="H115" s="247"/>
      <c r="I115" s="247"/>
      <c r="J115" s="247"/>
    </row>
    <row r="119" spans="1:10" x14ac:dyDescent="0.25">
      <c r="A119" s="248"/>
      <c r="B119" s="248"/>
      <c r="C119" s="248"/>
      <c r="D119" s="248"/>
      <c r="E119" s="248"/>
      <c r="F119" s="248"/>
    </row>
    <row r="123" spans="1:10" x14ac:dyDescent="0.25">
      <c r="A123" s="249"/>
      <c r="B123" s="249"/>
      <c r="F123" s="250"/>
      <c r="G123" s="249"/>
      <c r="I123" s="251"/>
      <c r="J123" s="249"/>
    </row>
    <row r="124" spans="1:10" x14ac:dyDescent="0.25">
      <c r="A124" s="252" t="s">
        <v>147</v>
      </c>
      <c r="B124" s="252"/>
      <c r="F124" s="253"/>
      <c r="G124" s="253"/>
      <c r="I124" s="254" t="s">
        <v>148</v>
      </c>
      <c r="J124" s="254"/>
    </row>
    <row r="125" spans="1:10" x14ac:dyDescent="0.25">
      <c r="A125" s="249" t="s">
        <v>149</v>
      </c>
      <c r="B125" s="249"/>
      <c r="F125" s="255"/>
      <c r="G125" s="255"/>
      <c r="I125" s="254" t="s">
        <v>150</v>
      </c>
      <c r="J125" s="254"/>
    </row>
    <row r="126" spans="1:10" x14ac:dyDescent="0.25">
      <c r="I126" s="256"/>
      <c r="J126" s="256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47" zoomScale="120" zoomScaleNormal="120" workbookViewId="0">
      <selection activeCell="C55" sqref="C55"/>
    </sheetView>
  </sheetViews>
  <sheetFormatPr defaultColWidth="9.140625" defaultRowHeight="12.75" x14ac:dyDescent="0.2"/>
  <cols>
    <col min="1" max="1" width="18.5703125" style="2" customWidth="1"/>
    <col min="2" max="2" width="13.140625" style="2" customWidth="1"/>
    <col min="3" max="3" width="30.7109375" style="2" customWidth="1"/>
    <col min="4" max="4" width="17.71093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5" customFormat="1" ht="6.75" customHeight="1" x14ac:dyDescent="0.25">
      <c r="A9" s="4" t="s">
        <v>0</v>
      </c>
      <c r="B9" s="4"/>
      <c r="C9" s="4"/>
      <c r="D9" s="4"/>
      <c r="E9" s="4"/>
      <c r="F9" s="4"/>
      <c r="G9"/>
    </row>
    <row r="10" spans="1:8" ht="21" customHeight="1" x14ac:dyDescent="0.25">
      <c r="A10" s="6" t="s">
        <v>1</v>
      </c>
      <c r="B10" s="7"/>
      <c r="C10" s="6" t="s">
        <v>2</v>
      </c>
      <c r="D10" s="7"/>
      <c r="E10" s="8" t="s">
        <v>3</v>
      </c>
      <c r="F10" s="9"/>
      <c r="G10"/>
    </row>
    <row r="11" spans="1:8" s="17" customFormat="1" ht="12.75" customHeight="1" x14ac:dyDescent="0.25">
      <c r="A11" s="10" t="s">
        <v>4</v>
      </c>
      <c r="B11" s="11"/>
      <c r="C11" s="12" t="s">
        <v>5</v>
      </c>
      <c r="D11" s="13"/>
      <c r="E11" s="14">
        <f>SUMIF( D51:D64, "Folha de Pagamento",F51:F64)</f>
        <v>0</v>
      </c>
      <c r="F11" s="15"/>
      <c r="G11"/>
      <c r="H11" s="16"/>
    </row>
    <row r="12" spans="1:8" s="17" customFormat="1" ht="12.75" customHeight="1" x14ac:dyDescent="0.25">
      <c r="A12" s="18" t="s">
        <v>6</v>
      </c>
      <c r="B12" s="19"/>
      <c r="C12" s="12" t="s">
        <v>5</v>
      </c>
      <c r="D12" s="13"/>
      <c r="E12" s="20">
        <f>SUMIF(D51:D64, "Exames Laboratoriais", F51:F64)</f>
        <v>0</v>
      </c>
      <c r="F12" s="21"/>
      <c r="G12"/>
    </row>
    <row r="13" spans="1:8" s="17" customFormat="1" ht="12.75" customHeight="1" x14ac:dyDescent="0.25">
      <c r="A13" s="18" t="s">
        <v>7</v>
      </c>
      <c r="B13" s="19"/>
      <c r="C13" s="12" t="s">
        <v>5</v>
      </c>
      <c r="D13" s="13"/>
      <c r="E13" s="20">
        <f>SUMIF(D51:D64, "Serviços Médicos Prestados", F51:F64)</f>
        <v>0</v>
      </c>
      <c r="F13" s="21"/>
      <c r="G13"/>
    </row>
    <row r="14" spans="1:8" s="17" customFormat="1" ht="12.75" customHeight="1" x14ac:dyDescent="0.25">
      <c r="A14" s="18" t="s">
        <v>8</v>
      </c>
      <c r="B14" s="19"/>
      <c r="C14" s="12" t="s">
        <v>5</v>
      </c>
      <c r="D14" s="13"/>
      <c r="E14" s="20">
        <f>SUMIF(D51:D64, "Serviços Prestados", F51:F64)</f>
        <v>0</v>
      </c>
      <c r="F14" s="21"/>
      <c r="G14"/>
    </row>
    <row r="15" spans="1:8" s="17" customFormat="1" ht="12.75" customHeight="1" x14ac:dyDescent="0.25">
      <c r="A15" s="18" t="s">
        <v>9</v>
      </c>
      <c r="B15" s="19"/>
      <c r="C15" s="12" t="s">
        <v>5</v>
      </c>
      <c r="D15" s="13"/>
      <c r="E15" s="20">
        <f>SUMIF(D55:D64, "Material de Consumo", F55:F64)</f>
        <v>0</v>
      </c>
      <c r="F15" s="21"/>
      <c r="G15"/>
    </row>
    <row r="16" spans="1:8" s="17" customFormat="1" ht="12.75" customHeight="1" x14ac:dyDescent="0.25">
      <c r="A16" s="18" t="s">
        <v>10</v>
      </c>
      <c r="B16" s="19"/>
      <c r="C16" s="12" t="s">
        <v>5</v>
      </c>
      <c r="D16" s="13"/>
      <c r="E16" s="20">
        <f>SUMIF(D51:D64, "Material Médico Hospitalar", F51:F64)+ SUMIF(D51:D64, "Gases Hospitalares", F51:F64)</f>
        <v>0</v>
      </c>
      <c r="F16" s="21"/>
      <c r="G16"/>
    </row>
    <row r="17" spans="1:7" s="17" customFormat="1" ht="12.75" customHeight="1" x14ac:dyDescent="0.25">
      <c r="A17" s="18" t="s">
        <v>11</v>
      </c>
      <c r="B17" s="19"/>
      <c r="C17" s="12" t="s">
        <v>5</v>
      </c>
      <c r="D17" s="13"/>
      <c r="E17" s="20">
        <f>SUMIF(D51:D64,"Medicamentos",F51:F64)</f>
        <v>0</v>
      </c>
      <c r="F17" s="21"/>
      <c r="G17"/>
    </row>
    <row r="18" spans="1:7" s="17" customFormat="1" ht="12.75" customHeight="1" x14ac:dyDescent="0.25">
      <c r="A18" s="18" t="s">
        <v>12</v>
      </c>
      <c r="B18" s="19"/>
      <c r="C18" s="12" t="s">
        <v>5</v>
      </c>
      <c r="D18" s="13"/>
      <c r="E18" s="20">
        <f>SUMIF(D51:D64,"Empréstimos",F51:F64)</f>
        <v>0</v>
      </c>
      <c r="F18" s="21"/>
      <c r="G18"/>
    </row>
    <row r="19" spans="1:7" s="17" customFormat="1" ht="12.75" customHeight="1" x14ac:dyDescent="0.25">
      <c r="A19" s="18" t="s">
        <v>13</v>
      </c>
      <c r="B19" s="19"/>
      <c r="C19" s="12" t="s">
        <v>5</v>
      </c>
      <c r="D19" s="13"/>
      <c r="E19" s="20">
        <f>SUMIF(D51:D64, "Bens Permanentes", F51:F64)</f>
        <v>0</v>
      </c>
      <c r="F19" s="21"/>
      <c r="G19"/>
    </row>
    <row r="20" spans="1:7" s="17" customFormat="1" ht="12.75" customHeight="1" x14ac:dyDescent="0.25">
      <c r="A20" s="18" t="s">
        <v>14</v>
      </c>
      <c r="B20" s="19"/>
      <c r="C20" s="12" t="s">
        <v>5</v>
      </c>
      <c r="D20" s="13"/>
      <c r="E20" s="20">
        <f>SUMIF(D51:D64, "Alimentos", F51:F64)</f>
        <v>0</v>
      </c>
      <c r="F20" s="21"/>
      <c r="G20"/>
    </row>
    <row r="21" spans="1:7" s="17" customFormat="1" ht="12.75" customHeight="1" x14ac:dyDescent="0.25">
      <c r="A21" s="18" t="s">
        <v>15</v>
      </c>
      <c r="B21" s="19"/>
      <c r="C21" s="12" t="s">
        <v>5</v>
      </c>
      <c r="D21" s="13"/>
      <c r="E21" s="22">
        <f>SUMIF(D51:D64, "Utilidade Pública", F51:F64)</f>
        <v>0</v>
      </c>
      <c r="F21" s="23"/>
      <c r="G21"/>
    </row>
    <row r="22" spans="1:7" s="17" customFormat="1" ht="12.75" customHeight="1" x14ac:dyDescent="0.25">
      <c r="A22" s="18" t="s">
        <v>16</v>
      </c>
      <c r="B22" s="19"/>
      <c r="C22" s="12" t="s">
        <v>5</v>
      </c>
      <c r="D22" s="13"/>
      <c r="E22" s="22">
        <f>SUMIF(D51:D64, "Despesas Bancárias",F51:F64)</f>
        <v>0</v>
      </c>
      <c r="F22" s="23"/>
      <c r="G22"/>
    </row>
    <row r="23" spans="1:7" s="17" customFormat="1" ht="12.75" customHeight="1" x14ac:dyDescent="0.25">
      <c r="A23" s="18" t="s">
        <v>17</v>
      </c>
      <c r="B23" s="24"/>
      <c r="C23" s="12" t="s">
        <v>5</v>
      </c>
      <c r="D23" s="13"/>
      <c r="E23" s="22">
        <f>SUMIF(D51:D64, "Transferência",F51:F64)</f>
        <v>0</v>
      </c>
      <c r="F23" s="23"/>
      <c r="G23"/>
    </row>
    <row r="24" spans="1:7" s="17" customFormat="1" ht="12.75" customHeight="1" x14ac:dyDescent="0.25">
      <c r="A24" s="25"/>
      <c r="B24" s="26"/>
      <c r="C24" s="26"/>
      <c r="D24" s="27"/>
      <c r="E24" s="20"/>
      <c r="F24" s="21"/>
      <c r="G24"/>
    </row>
    <row r="25" spans="1:7" ht="15" x14ac:dyDescent="0.25">
      <c r="A25" s="28" t="s">
        <v>18</v>
      </c>
      <c r="B25" s="29"/>
      <c r="C25" s="29"/>
      <c r="D25" s="30"/>
      <c r="E25" s="20">
        <f>SUM(E10:F23)</f>
        <v>0</v>
      </c>
      <c r="F25" s="21"/>
      <c r="G25"/>
    </row>
    <row r="26" spans="1:7" ht="15" x14ac:dyDescent="0.25">
      <c r="A26" s="28" t="s">
        <v>19</v>
      </c>
      <c r="B26" s="29"/>
      <c r="C26" s="29"/>
      <c r="D26" s="30"/>
      <c r="E26" s="20">
        <f>SUM(D6)</f>
        <v>0</v>
      </c>
      <c r="F26" s="21"/>
      <c r="G26"/>
    </row>
    <row r="27" spans="1:7" s="17" customFormat="1" ht="12.75" customHeight="1" x14ac:dyDescent="0.25">
      <c r="A27" s="28" t="s">
        <v>20</v>
      </c>
      <c r="B27" s="29"/>
      <c r="C27" s="29"/>
      <c r="D27" s="30"/>
      <c r="E27" s="31"/>
      <c r="F27" s="32"/>
      <c r="G27"/>
    </row>
    <row r="28" spans="1:7" ht="15" x14ac:dyDescent="0.25">
      <c r="A28" s="28" t="s">
        <v>21</v>
      </c>
      <c r="B28" s="29"/>
      <c r="C28" s="29"/>
      <c r="D28" s="30"/>
      <c r="E28" s="31"/>
      <c r="F28" s="32"/>
      <c r="G28"/>
    </row>
    <row r="29" spans="1:7" s="17" customFormat="1" ht="12.75" customHeight="1" x14ac:dyDescent="0.25">
      <c r="A29" s="28" t="s">
        <v>22</v>
      </c>
      <c r="B29" s="29"/>
      <c r="C29" s="29"/>
      <c r="D29" s="30"/>
      <c r="E29" s="31">
        <f>SUM(E26-E25-E28)</f>
        <v>0</v>
      </c>
      <c r="F29" s="32"/>
      <c r="G29"/>
    </row>
    <row r="30" spans="1:7" s="17" customFormat="1" ht="12.75" customHeight="1" x14ac:dyDescent="0.25">
      <c r="A30" s="33"/>
      <c r="B30" s="33"/>
      <c r="C30" s="33"/>
      <c r="D30" s="34"/>
      <c r="E30" s="35"/>
      <c r="F30" s="36"/>
      <c r="G30"/>
    </row>
    <row r="31" spans="1:7" ht="13.5" customHeight="1" x14ac:dyDescent="0.25">
      <c r="A31" s="33"/>
      <c r="B31" s="33"/>
      <c r="C31" s="33"/>
      <c r="D31" s="34"/>
      <c r="E31" s="35"/>
      <c r="F31" s="36"/>
      <c r="G31"/>
    </row>
    <row r="32" spans="1:7" ht="15" x14ac:dyDescent="0.25">
      <c r="A32" s="33"/>
      <c r="B32" s="33"/>
      <c r="C32" s="33"/>
      <c r="D32" s="34"/>
      <c r="E32" s="35"/>
      <c r="F32" s="36"/>
      <c r="G32"/>
    </row>
    <row r="33" spans="1:7" ht="15" x14ac:dyDescent="0.25">
      <c r="A33" s="33"/>
      <c r="B33" s="33"/>
      <c r="C33" s="33"/>
      <c r="D33" s="34"/>
      <c r="E33" s="35"/>
      <c r="F33" s="36"/>
      <c r="G33"/>
    </row>
    <row r="34" spans="1:7" s="17" customFormat="1" ht="12.75" customHeight="1" x14ac:dyDescent="0.25">
      <c r="A34" s="33"/>
      <c r="B34" s="33"/>
      <c r="C34" s="33"/>
      <c r="D34" s="34"/>
      <c r="E34" s="35"/>
      <c r="F34" s="36"/>
      <c r="G34"/>
    </row>
    <row r="35" spans="1:7" ht="15" x14ac:dyDescent="0.25">
      <c r="A35" s="33"/>
      <c r="B35" s="33"/>
      <c r="C35" s="33"/>
      <c r="D35" s="34"/>
      <c r="E35" s="35"/>
      <c r="F35" s="36"/>
      <c r="G35"/>
    </row>
    <row r="36" spans="1:7" ht="15" x14ac:dyDescent="0.25">
      <c r="A36" s="33"/>
      <c r="B36" s="33"/>
      <c r="C36" s="33"/>
      <c r="D36" s="34"/>
      <c r="E36" s="35"/>
      <c r="F36" s="36"/>
      <c r="G36"/>
    </row>
    <row r="37" spans="1:7" ht="15" x14ac:dyDescent="0.25">
      <c r="A37" s="33"/>
      <c r="B37" s="33"/>
      <c r="C37" s="33"/>
      <c r="D37" s="34"/>
      <c r="E37" s="35"/>
      <c r="F37" s="36"/>
      <c r="G37"/>
    </row>
    <row r="38" spans="1:7" s="17" customFormat="1" ht="12.75" customHeight="1" x14ac:dyDescent="0.25">
      <c r="A38" s="33"/>
      <c r="B38" s="33"/>
      <c r="C38" s="33"/>
      <c r="D38" s="34"/>
      <c r="E38" s="35"/>
      <c r="F38" s="36"/>
      <c r="G38"/>
    </row>
    <row r="39" spans="1:7" ht="11.25" customHeight="1" x14ac:dyDescent="0.25">
      <c r="A39" s="33"/>
      <c r="B39" s="33"/>
      <c r="C39" s="33"/>
      <c r="D39" s="34"/>
      <c r="E39" s="35"/>
      <c r="F39" s="36"/>
      <c r="G39"/>
    </row>
    <row r="40" spans="1:7" ht="15" x14ac:dyDescent="0.25">
      <c r="A40" s="33"/>
      <c r="B40" s="33"/>
      <c r="C40" s="33"/>
      <c r="D40" s="34"/>
      <c r="E40" s="35"/>
      <c r="F40" s="36"/>
      <c r="G40"/>
    </row>
    <row r="41" spans="1:7" ht="15" x14ac:dyDescent="0.25">
      <c r="A41" s="33"/>
      <c r="B41" s="33"/>
      <c r="C41" s="33"/>
      <c r="D41" s="34"/>
      <c r="E41" s="35"/>
      <c r="F41" s="36"/>
      <c r="G41"/>
    </row>
    <row r="42" spans="1:7" ht="11.25" customHeight="1" x14ac:dyDescent="0.25">
      <c r="A42" s="33"/>
      <c r="B42" s="33"/>
      <c r="C42" s="33"/>
      <c r="D42" s="34"/>
      <c r="E42" s="35"/>
      <c r="F42" s="36"/>
      <c r="G42"/>
    </row>
    <row r="43" spans="1:7" ht="11.25" customHeight="1" x14ac:dyDescent="0.25">
      <c r="A43" s="33"/>
      <c r="B43" s="33"/>
      <c r="C43" s="33"/>
      <c r="D43" s="34"/>
      <c r="E43" s="35"/>
      <c r="F43" s="36"/>
      <c r="G43"/>
    </row>
    <row r="44" spans="1:7" ht="11.25" customHeight="1" x14ac:dyDescent="0.25">
      <c r="A44" s="33"/>
      <c r="B44" s="33"/>
      <c r="C44" s="33"/>
      <c r="D44" s="34"/>
      <c r="E44" s="35"/>
      <c r="F44" s="36"/>
      <c r="G44"/>
    </row>
    <row r="45" spans="1:7" ht="11.25" customHeight="1" x14ac:dyDescent="0.25">
      <c r="A45" s="37" t="s">
        <v>23</v>
      </c>
      <c r="B45" s="37"/>
      <c r="C45" s="37"/>
      <c r="D45" s="37"/>
      <c r="E45" s="37"/>
      <c r="F45" s="37"/>
      <c r="G45" s="38"/>
    </row>
    <row r="46" spans="1:7" ht="15.75" customHeight="1" x14ac:dyDescent="0.25">
      <c r="A46" s="37" t="s">
        <v>24</v>
      </c>
      <c r="B46" s="37"/>
      <c r="C46" s="37"/>
      <c r="D46" s="37"/>
      <c r="E46" s="37"/>
      <c r="F46" s="37"/>
      <c r="G46"/>
    </row>
    <row r="47" spans="1:7" ht="15.75" customHeight="1" x14ac:dyDescent="0.25">
      <c r="A47" s="39" t="s">
        <v>25</v>
      </c>
      <c r="B47" s="39"/>
      <c r="C47" s="39"/>
      <c r="D47" s="39"/>
      <c r="E47" s="39"/>
      <c r="F47" s="39"/>
      <c r="G47"/>
    </row>
    <row r="48" spans="1:7" ht="15" customHeight="1" x14ac:dyDescent="0.25">
      <c r="A48" s="40" t="s">
        <v>26</v>
      </c>
      <c r="B48" s="40"/>
      <c r="C48" s="40"/>
      <c r="D48" s="40"/>
      <c r="E48" s="40"/>
      <c r="F48" s="40"/>
      <c r="G48"/>
    </row>
    <row r="49" spans="1:7" ht="15.75" customHeight="1" x14ac:dyDescent="0.25">
      <c r="A49" s="41" t="s">
        <v>27</v>
      </c>
      <c r="B49" s="42"/>
      <c r="C49" s="42"/>
      <c r="D49" s="42"/>
      <c r="E49" s="42"/>
      <c r="F49" s="43"/>
      <c r="G49"/>
    </row>
    <row r="50" spans="1:7" ht="11.25" customHeight="1" x14ac:dyDescent="0.25">
      <c r="A50" s="44" t="s">
        <v>28</v>
      </c>
      <c r="B50" s="45" t="s">
        <v>29</v>
      </c>
      <c r="C50" s="44" t="s">
        <v>30</v>
      </c>
      <c r="D50" s="44" t="s">
        <v>31</v>
      </c>
      <c r="E50" s="46" t="s">
        <v>32</v>
      </c>
      <c r="F50" s="47" t="s">
        <v>33</v>
      </c>
      <c r="G50"/>
    </row>
    <row r="51" spans="1:7" ht="9.75" customHeight="1" x14ac:dyDescent="0.25">
      <c r="A51" s="48">
        <v>45989</v>
      </c>
      <c r="B51" s="49" t="s">
        <v>34</v>
      </c>
      <c r="C51" s="50" t="s">
        <v>35</v>
      </c>
      <c r="D51" s="50" t="s">
        <v>36</v>
      </c>
      <c r="E51" s="51">
        <v>45989</v>
      </c>
      <c r="F51" s="52">
        <v>1074.1199999999999</v>
      </c>
      <c r="G51"/>
    </row>
    <row r="52" spans="1:7" ht="12" customHeight="1" x14ac:dyDescent="0.25">
      <c r="A52" s="48">
        <v>45989</v>
      </c>
      <c r="B52" s="49" t="s">
        <v>37</v>
      </c>
      <c r="C52" s="50" t="s">
        <v>38</v>
      </c>
      <c r="D52" s="50" t="s">
        <v>36</v>
      </c>
      <c r="E52" s="51">
        <v>45989</v>
      </c>
      <c r="F52" s="52">
        <v>659.94</v>
      </c>
      <c r="G52"/>
    </row>
    <row r="53" spans="1:7" ht="9.75" customHeight="1" x14ac:dyDescent="0.25">
      <c r="A53" s="48">
        <v>45989</v>
      </c>
      <c r="B53" s="49" t="s">
        <v>39</v>
      </c>
      <c r="C53" s="50" t="s">
        <v>40</v>
      </c>
      <c r="D53" s="50" t="s">
        <v>41</v>
      </c>
      <c r="E53" s="51">
        <v>45989</v>
      </c>
      <c r="F53" s="52">
        <v>140.32</v>
      </c>
      <c r="G53"/>
    </row>
    <row r="54" spans="1:7" ht="12" customHeight="1" x14ac:dyDescent="0.25">
      <c r="A54" s="48"/>
      <c r="B54" s="49"/>
      <c r="C54" s="50"/>
      <c r="D54" s="50"/>
      <c r="E54" s="51"/>
      <c r="F54" s="52"/>
      <c r="G54"/>
    </row>
    <row r="55" spans="1:7" ht="11.25" customHeight="1" x14ac:dyDescent="0.25">
      <c r="A55" s="53"/>
      <c r="B55" s="54"/>
      <c r="C55" s="55"/>
      <c r="D55" s="50"/>
      <c r="E55" s="56"/>
      <c r="F55" s="52"/>
      <c r="G55"/>
    </row>
    <row r="56" spans="1:7" ht="11.25" customHeight="1" x14ac:dyDescent="0.25">
      <c r="A56" s="53"/>
      <c r="B56" s="54"/>
      <c r="C56" s="55"/>
      <c r="D56" s="50"/>
      <c r="E56" s="57"/>
      <c r="F56" s="58"/>
      <c r="G56"/>
    </row>
    <row r="57" spans="1:7" ht="20.25" customHeight="1" x14ac:dyDescent="0.25">
      <c r="A57" s="59"/>
      <c r="B57" s="60"/>
      <c r="C57" s="61"/>
      <c r="D57" s="62"/>
      <c r="E57" s="63" t="s">
        <v>42</v>
      </c>
      <c r="F57" s="64">
        <f>SUM(F51:F56)</f>
        <v>1874.3799999999999</v>
      </c>
      <c r="G57"/>
    </row>
    <row r="58" spans="1:7" ht="11.25" customHeight="1" x14ac:dyDescent="0.25">
      <c r="A58" s="65"/>
      <c r="B58" s="65"/>
      <c r="C58" s="65"/>
      <c r="D58" s="65"/>
      <c r="E58" s="65"/>
      <c r="F58" s="65"/>
      <c r="G58"/>
    </row>
    <row r="59" spans="1:7" ht="21.75" customHeight="1" x14ac:dyDescent="0.25">
      <c r="A59" s="41" t="s">
        <v>43</v>
      </c>
      <c r="B59" s="42"/>
      <c r="C59" s="42"/>
      <c r="D59" s="42"/>
      <c r="E59" s="42"/>
      <c r="F59" s="43"/>
      <c r="G59"/>
    </row>
    <row r="60" spans="1:7" ht="32.25" customHeight="1" x14ac:dyDescent="0.25">
      <c r="A60" s="44" t="s">
        <v>28</v>
      </c>
      <c r="B60" s="45" t="s">
        <v>29</v>
      </c>
      <c r="C60" s="44" t="s">
        <v>30</v>
      </c>
      <c r="D60" s="44" t="s">
        <v>31</v>
      </c>
      <c r="E60" s="46" t="s">
        <v>32</v>
      </c>
      <c r="F60" s="47" t="s">
        <v>33</v>
      </c>
      <c r="G60"/>
    </row>
    <row r="61" spans="1:7" ht="12.75" customHeight="1" x14ac:dyDescent="0.25">
      <c r="A61" s="66"/>
      <c r="B61" s="67"/>
      <c r="C61" s="68"/>
      <c r="D61" s="68"/>
      <c r="E61" s="66"/>
      <c r="F61" s="69"/>
      <c r="G61"/>
    </row>
    <row r="62" spans="1:7" ht="15.75" customHeight="1" x14ac:dyDescent="0.25">
      <c r="A62" s="70"/>
      <c r="B62" s="54"/>
      <c r="C62" s="60"/>
      <c r="D62" s="71"/>
      <c r="E62" s="70"/>
      <c r="F62" s="72"/>
      <c r="G62"/>
    </row>
    <row r="63" spans="1:7" ht="22.5" customHeight="1" x14ac:dyDescent="0.25">
      <c r="A63" s="59"/>
      <c r="B63" s="60"/>
      <c r="C63" s="61"/>
      <c r="D63" s="62"/>
      <c r="E63" s="63" t="s">
        <v>42</v>
      </c>
      <c r="F63" s="64">
        <f>SUM(F61:F62)</f>
        <v>0</v>
      </c>
      <c r="G63"/>
    </row>
    <row r="64" spans="1:7" ht="11.25" customHeight="1" x14ac:dyDescent="0.25">
      <c r="A64" s="73"/>
      <c r="B64" s="73"/>
      <c r="C64" s="73"/>
      <c r="D64" s="73"/>
      <c r="E64" s="73"/>
      <c r="F64" s="73"/>
      <c r="G64"/>
    </row>
    <row r="65" spans="7:7" ht="11.25" customHeight="1" x14ac:dyDescent="0.25">
      <c r="G65"/>
    </row>
    <row r="66" spans="7:7" ht="15.75" customHeight="1" x14ac:dyDescent="0.25">
      <c r="G66"/>
    </row>
    <row r="67" spans="7:7" ht="11.25" customHeight="1" x14ac:dyDescent="0.25">
      <c r="G67"/>
    </row>
    <row r="68" spans="7:7" ht="15" x14ac:dyDescent="0.25">
      <c r="G68"/>
    </row>
    <row r="69" spans="7:7" ht="15" x14ac:dyDescent="0.25">
      <c r="G69"/>
    </row>
    <row r="70" spans="7:7" ht="15" customHeight="1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x14ac:dyDescent="0.2">
      <c r="G75" s="74"/>
    </row>
  </sheetData>
  <autoFilter ref="A45:F55"/>
  <mergeCells count="63">
    <mergeCell ref="A59:F59"/>
    <mergeCell ref="A45:F45"/>
    <mergeCell ref="A46:F46"/>
    <mergeCell ref="A47:F47"/>
    <mergeCell ref="A48:F48"/>
    <mergeCell ref="A49:F49"/>
    <mergeCell ref="A58:F58"/>
    <mergeCell ref="A27:D27"/>
    <mergeCell ref="E27:F27"/>
    <mergeCell ref="A28:D28"/>
    <mergeCell ref="E28:F28"/>
    <mergeCell ref="A29:D29"/>
    <mergeCell ref="E29:F29"/>
    <mergeCell ref="A24:D24"/>
    <mergeCell ref="E24:F24"/>
    <mergeCell ref="A25:D25"/>
    <mergeCell ref="E25:F25"/>
    <mergeCell ref="A26:D26"/>
    <mergeCell ref="E26:F26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21:B21"/>
    <mergeCell ref="C21:D21"/>
    <mergeCell ref="E21:F21"/>
    <mergeCell ref="A18:B18"/>
    <mergeCell ref="C18:D18"/>
    <mergeCell ref="E18:F18"/>
    <mergeCell ref="A19:B19"/>
    <mergeCell ref="C19:D19"/>
    <mergeCell ref="E19:F19"/>
    <mergeCell ref="A16:B16"/>
    <mergeCell ref="C16:D16"/>
    <mergeCell ref="E16:F16"/>
    <mergeCell ref="A17:B17"/>
    <mergeCell ref="C17:D17"/>
    <mergeCell ref="E17:F17"/>
    <mergeCell ref="A14:B14"/>
    <mergeCell ref="C14:D14"/>
    <mergeCell ref="E14:F14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A1:G7"/>
    <mergeCell ref="A9:F9"/>
    <mergeCell ref="A10:B10"/>
    <mergeCell ref="C10:D10"/>
    <mergeCell ref="E10:F10"/>
    <mergeCell ref="A11:B11"/>
    <mergeCell ref="C11:D11"/>
    <mergeCell ref="E11:F1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47" zoomScale="120" zoomScaleNormal="120" workbookViewId="0">
      <selection activeCell="A53" sqref="A53:F53"/>
    </sheetView>
  </sheetViews>
  <sheetFormatPr defaultColWidth="9.140625" defaultRowHeight="12.75" x14ac:dyDescent="0.2"/>
  <cols>
    <col min="1" max="1" width="18.5703125" style="2" customWidth="1"/>
    <col min="2" max="2" width="13.140625" style="2" customWidth="1"/>
    <col min="3" max="3" width="30.7109375" style="2" customWidth="1"/>
    <col min="4" max="4" width="17.71093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5" customFormat="1" ht="6.75" customHeight="1" x14ac:dyDescent="0.25">
      <c r="A9" s="4" t="s">
        <v>0</v>
      </c>
      <c r="B9" s="4"/>
      <c r="C9" s="4"/>
      <c r="D9" s="4"/>
      <c r="E9" s="4"/>
      <c r="F9" s="4"/>
      <c r="G9"/>
    </row>
    <row r="10" spans="1:8" ht="21" customHeight="1" x14ac:dyDescent="0.25">
      <c r="A10" s="6" t="s">
        <v>1</v>
      </c>
      <c r="B10" s="7"/>
      <c r="C10" s="6" t="s">
        <v>2</v>
      </c>
      <c r="D10" s="7"/>
      <c r="E10" s="8" t="s">
        <v>3</v>
      </c>
      <c r="F10" s="9"/>
      <c r="G10"/>
    </row>
    <row r="11" spans="1:8" s="17" customFormat="1" ht="12.75" customHeight="1" x14ac:dyDescent="0.25">
      <c r="A11" s="10" t="s">
        <v>4</v>
      </c>
      <c r="B11" s="11"/>
      <c r="C11" s="12" t="s">
        <v>5</v>
      </c>
      <c r="D11" s="13"/>
      <c r="E11" s="14">
        <f>SUMIF( D51:D63, "Folha de Pagamento",F51:F63)</f>
        <v>0</v>
      </c>
      <c r="F11" s="15"/>
      <c r="G11"/>
      <c r="H11" s="16"/>
    </row>
    <row r="12" spans="1:8" s="17" customFormat="1" ht="12.75" customHeight="1" x14ac:dyDescent="0.25">
      <c r="A12" s="18" t="s">
        <v>6</v>
      </c>
      <c r="B12" s="19"/>
      <c r="C12" s="12" t="s">
        <v>5</v>
      </c>
      <c r="D12" s="13"/>
      <c r="E12" s="20">
        <f>SUMIF(D51:D63, "Exames Laboratoriais", F51:F63)</f>
        <v>0</v>
      </c>
      <c r="F12" s="21"/>
      <c r="G12"/>
    </row>
    <row r="13" spans="1:8" s="17" customFormat="1" ht="12.75" customHeight="1" x14ac:dyDescent="0.25">
      <c r="A13" s="18" t="s">
        <v>7</v>
      </c>
      <c r="B13" s="19"/>
      <c r="C13" s="12" t="s">
        <v>5</v>
      </c>
      <c r="D13" s="13"/>
      <c r="E13" s="20">
        <f>SUMIF(D51:D63, "Serviços Médicos Prestados", F51:F63)</f>
        <v>0</v>
      </c>
      <c r="F13" s="21"/>
      <c r="G13"/>
    </row>
    <row r="14" spans="1:8" s="17" customFormat="1" ht="12.75" customHeight="1" x14ac:dyDescent="0.25">
      <c r="A14" s="18" t="s">
        <v>8</v>
      </c>
      <c r="B14" s="19"/>
      <c r="C14" s="12" t="s">
        <v>5</v>
      </c>
      <c r="D14" s="13"/>
      <c r="E14" s="20">
        <f>SUMIF(D51:D63, "Serviços Prestados", F51:F63)</f>
        <v>0</v>
      </c>
      <c r="F14" s="21"/>
      <c r="G14"/>
    </row>
    <row r="15" spans="1:8" s="17" customFormat="1" ht="12.75" customHeight="1" x14ac:dyDescent="0.25">
      <c r="A15" s="18" t="s">
        <v>9</v>
      </c>
      <c r="B15" s="19"/>
      <c r="C15" s="12" t="s">
        <v>5</v>
      </c>
      <c r="D15" s="13"/>
      <c r="E15" s="20">
        <f>SUMIF(D54:D63, "Material de Consumo", F54:F63)</f>
        <v>0</v>
      </c>
      <c r="F15" s="21"/>
      <c r="G15"/>
    </row>
    <row r="16" spans="1:8" s="17" customFormat="1" ht="12.75" customHeight="1" x14ac:dyDescent="0.25">
      <c r="A16" s="18" t="s">
        <v>10</v>
      </c>
      <c r="B16" s="19"/>
      <c r="C16" s="12" t="s">
        <v>5</v>
      </c>
      <c r="D16" s="13"/>
      <c r="E16" s="20">
        <f>SUMIF(D51:D63, "Material Médico Hospitalar", F51:F63)+ SUMIF(D51:D63, "Gases Hospitalares", F51:F63)</f>
        <v>0</v>
      </c>
      <c r="F16" s="21"/>
      <c r="G16"/>
    </row>
    <row r="17" spans="1:7" s="17" customFormat="1" ht="12.75" customHeight="1" x14ac:dyDescent="0.25">
      <c r="A17" s="18" t="s">
        <v>11</v>
      </c>
      <c r="B17" s="19"/>
      <c r="C17" s="12" t="s">
        <v>5</v>
      </c>
      <c r="D17" s="13"/>
      <c r="E17" s="20">
        <f>SUMIF(D51:D63,"Medicamentos",F51:F63)</f>
        <v>0</v>
      </c>
      <c r="F17" s="21"/>
      <c r="G17"/>
    </row>
    <row r="18" spans="1:7" s="17" customFormat="1" ht="12.75" customHeight="1" x14ac:dyDescent="0.25">
      <c r="A18" s="18" t="s">
        <v>12</v>
      </c>
      <c r="B18" s="19"/>
      <c r="C18" s="12" t="s">
        <v>5</v>
      </c>
      <c r="D18" s="13"/>
      <c r="E18" s="20">
        <f>SUMIF(D51:D63,"Empréstimos",F51:F63)</f>
        <v>0</v>
      </c>
      <c r="F18" s="21"/>
      <c r="G18"/>
    </row>
    <row r="19" spans="1:7" s="17" customFormat="1" ht="12.75" customHeight="1" x14ac:dyDescent="0.25">
      <c r="A19" s="18" t="s">
        <v>13</v>
      </c>
      <c r="B19" s="19"/>
      <c r="C19" s="12" t="s">
        <v>5</v>
      </c>
      <c r="D19" s="13"/>
      <c r="E19" s="20">
        <f>SUMIF(D51:D63, "Bens Permanentes", F51:F63)</f>
        <v>0</v>
      </c>
      <c r="F19" s="21"/>
      <c r="G19"/>
    </row>
    <row r="20" spans="1:7" s="17" customFormat="1" ht="12.75" customHeight="1" x14ac:dyDescent="0.25">
      <c r="A20" s="18" t="s">
        <v>14</v>
      </c>
      <c r="B20" s="19"/>
      <c r="C20" s="12" t="s">
        <v>5</v>
      </c>
      <c r="D20" s="13"/>
      <c r="E20" s="20">
        <f>SUMIF(D51:D63, "Alimentos", F51:F63)</f>
        <v>0</v>
      </c>
      <c r="F20" s="21"/>
      <c r="G20"/>
    </row>
    <row r="21" spans="1:7" s="17" customFormat="1" ht="12.75" customHeight="1" x14ac:dyDescent="0.25">
      <c r="A21" s="18" t="s">
        <v>15</v>
      </c>
      <c r="B21" s="19"/>
      <c r="C21" s="12" t="s">
        <v>5</v>
      </c>
      <c r="D21" s="13"/>
      <c r="E21" s="22">
        <f>SUMIF(D51:D63, "Utilidade Pública", F51:F63)</f>
        <v>0</v>
      </c>
      <c r="F21" s="23"/>
      <c r="G21"/>
    </row>
    <row r="22" spans="1:7" s="17" customFormat="1" ht="12.75" customHeight="1" x14ac:dyDescent="0.25">
      <c r="A22" s="18" t="s">
        <v>16</v>
      </c>
      <c r="B22" s="19"/>
      <c r="C22" s="12" t="s">
        <v>5</v>
      </c>
      <c r="D22" s="13"/>
      <c r="E22" s="22">
        <f>SUMIF(D51:D63, "Despesas Bancárias",F51:F63)</f>
        <v>0</v>
      </c>
      <c r="F22" s="23"/>
      <c r="G22"/>
    </row>
    <row r="23" spans="1:7" s="17" customFormat="1" ht="12.75" customHeight="1" x14ac:dyDescent="0.25">
      <c r="A23" s="18" t="s">
        <v>17</v>
      </c>
      <c r="B23" s="24"/>
      <c r="C23" s="12" t="s">
        <v>5</v>
      </c>
      <c r="D23" s="13"/>
      <c r="E23" s="22">
        <f>SUMIF(D51:D63, "Transferência",F51:F63)</f>
        <v>0</v>
      </c>
      <c r="F23" s="23"/>
      <c r="G23"/>
    </row>
    <row r="24" spans="1:7" s="17" customFormat="1" ht="12.75" customHeight="1" x14ac:dyDescent="0.25">
      <c r="A24" s="25"/>
      <c r="B24" s="26"/>
      <c r="C24" s="26"/>
      <c r="D24" s="27"/>
      <c r="E24" s="20"/>
      <c r="F24" s="21"/>
      <c r="G24"/>
    </row>
    <row r="25" spans="1:7" ht="15" x14ac:dyDescent="0.25">
      <c r="A25" s="28" t="s">
        <v>18</v>
      </c>
      <c r="B25" s="29"/>
      <c r="C25" s="29"/>
      <c r="D25" s="30"/>
      <c r="E25" s="20">
        <f>SUM(E10:F23)</f>
        <v>0</v>
      </c>
      <c r="F25" s="21"/>
      <c r="G25"/>
    </row>
    <row r="26" spans="1:7" ht="15" x14ac:dyDescent="0.25">
      <c r="A26" s="28" t="s">
        <v>19</v>
      </c>
      <c r="B26" s="29"/>
      <c r="C26" s="29"/>
      <c r="D26" s="30"/>
      <c r="E26" s="20">
        <f>SUM(D6)</f>
        <v>0</v>
      </c>
      <c r="F26" s="21"/>
      <c r="G26"/>
    </row>
    <row r="27" spans="1:7" s="17" customFormat="1" ht="12.75" customHeight="1" x14ac:dyDescent="0.25">
      <c r="A27" s="28" t="s">
        <v>20</v>
      </c>
      <c r="B27" s="29"/>
      <c r="C27" s="29"/>
      <c r="D27" s="30"/>
      <c r="E27" s="31"/>
      <c r="F27" s="32"/>
      <c r="G27"/>
    </row>
    <row r="28" spans="1:7" ht="15" x14ac:dyDescent="0.25">
      <c r="A28" s="28" t="s">
        <v>21</v>
      </c>
      <c r="B28" s="29"/>
      <c r="C28" s="29"/>
      <c r="D28" s="30"/>
      <c r="E28" s="31"/>
      <c r="F28" s="32"/>
      <c r="G28"/>
    </row>
    <row r="29" spans="1:7" s="17" customFormat="1" ht="12.75" customHeight="1" x14ac:dyDescent="0.25">
      <c r="A29" s="28" t="s">
        <v>22</v>
      </c>
      <c r="B29" s="29"/>
      <c r="C29" s="29"/>
      <c r="D29" s="30"/>
      <c r="E29" s="31">
        <f>SUM(E26-E25-E28)</f>
        <v>0</v>
      </c>
      <c r="F29" s="32"/>
      <c r="G29"/>
    </row>
    <row r="30" spans="1:7" s="17" customFormat="1" ht="12.75" customHeight="1" x14ac:dyDescent="0.25">
      <c r="A30" s="33"/>
      <c r="B30" s="33"/>
      <c r="C30" s="33"/>
      <c r="D30" s="34"/>
      <c r="E30" s="35"/>
      <c r="F30" s="36"/>
      <c r="G30"/>
    </row>
    <row r="31" spans="1:7" ht="13.5" customHeight="1" x14ac:dyDescent="0.25">
      <c r="A31" s="33"/>
      <c r="B31" s="33"/>
      <c r="C31" s="33"/>
      <c r="D31" s="34"/>
      <c r="E31" s="35"/>
      <c r="F31" s="36"/>
      <c r="G31"/>
    </row>
    <row r="32" spans="1:7" ht="15" x14ac:dyDescent="0.25">
      <c r="A32" s="33"/>
      <c r="B32" s="33"/>
      <c r="C32" s="33"/>
      <c r="D32" s="34"/>
      <c r="E32" s="35"/>
      <c r="F32" s="36"/>
      <c r="G32"/>
    </row>
    <row r="33" spans="1:7" ht="15" x14ac:dyDescent="0.25">
      <c r="A33" s="33"/>
      <c r="B33" s="33"/>
      <c r="C33" s="33"/>
      <c r="D33" s="34"/>
      <c r="E33" s="35"/>
      <c r="F33" s="36"/>
      <c r="G33"/>
    </row>
    <row r="34" spans="1:7" s="17" customFormat="1" ht="12.75" customHeight="1" x14ac:dyDescent="0.25">
      <c r="A34" s="33"/>
      <c r="B34" s="33"/>
      <c r="C34" s="33"/>
      <c r="D34" s="34"/>
      <c r="E34" s="35"/>
      <c r="F34" s="36"/>
      <c r="G34"/>
    </row>
    <row r="35" spans="1:7" ht="15" x14ac:dyDescent="0.25">
      <c r="A35" s="33"/>
      <c r="B35" s="33"/>
      <c r="C35" s="33"/>
      <c r="D35" s="34"/>
      <c r="E35" s="35"/>
      <c r="F35" s="36"/>
      <c r="G35"/>
    </row>
    <row r="36" spans="1:7" ht="15" x14ac:dyDescent="0.25">
      <c r="A36" s="33"/>
      <c r="B36" s="33"/>
      <c r="C36" s="33"/>
      <c r="D36" s="34"/>
      <c r="E36" s="35"/>
      <c r="F36" s="36"/>
      <c r="G36"/>
    </row>
    <row r="37" spans="1:7" ht="15" x14ac:dyDescent="0.25">
      <c r="A37" s="33"/>
      <c r="B37" s="33"/>
      <c r="C37" s="33"/>
      <c r="D37" s="34"/>
      <c r="E37" s="35"/>
      <c r="F37" s="36"/>
      <c r="G37"/>
    </row>
    <row r="38" spans="1:7" s="17" customFormat="1" ht="12.75" customHeight="1" x14ac:dyDescent="0.25">
      <c r="A38" s="33"/>
      <c r="B38" s="33"/>
      <c r="C38" s="33"/>
      <c r="D38" s="34"/>
      <c r="E38" s="35"/>
      <c r="F38" s="36"/>
      <c r="G38"/>
    </row>
    <row r="39" spans="1:7" ht="11.25" customHeight="1" x14ac:dyDescent="0.25">
      <c r="A39" s="33"/>
      <c r="B39" s="33"/>
      <c r="C39" s="33"/>
      <c r="D39" s="34"/>
      <c r="E39" s="35"/>
      <c r="F39" s="36"/>
      <c r="G39"/>
    </row>
    <row r="40" spans="1:7" ht="15" x14ac:dyDescent="0.25">
      <c r="A40" s="33"/>
      <c r="B40" s="33"/>
      <c r="C40" s="33"/>
      <c r="D40" s="34"/>
      <c r="E40" s="35"/>
      <c r="F40" s="36"/>
      <c r="G40"/>
    </row>
    <row r="41" spans="1:7" ht="15" x14ac:dyDescent="0.25">
      <c r="A41" s="33"/>
      <c r="B41" s="33"/>
      <c r="C41" s="33"/>
      <c r="D41" s="34"/>
      <c r="E41" s="35"/>
      <c r="F41" s="36"/>
      <c r="G41"/>
    </row>
    <row r="42" spans="1:7" ht="11.25" customHeight="1" x14ac:dyDescent="0.25">
      <c r="A42" s="33"/>
      <c r="B42" s="33"/>
      <c r="C42" s="33"/>
      <c r="D42" s="34"/>
      <c r="E42" s="35"/>
      <c r="F42" s="36"/>
      <c r="G42"/>
    </row>
    <row r="43" spans="1:7" ht="11.25" customHeight="1" x14ac:dyDescent="0.25">
      <c r="A43" s="33"/>
      <c r="B43" s="33"/>
      <c r="C43" s="33"/>
      <c r="D43" s="34"/>
      <c r="E43" s="35"/>
      <c r="F43" s="36"/>
      <c r="G43"/>
    </row>
    <row r="44" spans="1:7" ht="11.25" customHeight="1" x14ac:dyDescent="0.25">
      <c r="A44" s="33"/>
      <c r="B44" s="33"/>
      <c r="C44" s="33"/>
      <c r="D44" s="34"/>
      <c r="E44" s="35"/>
      <c r="F44" s="36"/>
      <c r="G44"/>
    </row>
    <row r="45" spans="1:7" ht="11.25" customHeight="1" x14ac:dyDescent="0.25">
      <c r="A45" s="37" t="s">
        <v>23</v>
      </c>
      <c r="B45" s="37"/>
      <c r="C45" s="37"/>
      <c r="D45" s="37"/>
      <c r="E45" s="37"/>
      <c r="F45" s="37"/>
      <c r="G45" s="38"/>
    </row>
    <row r="46" spans="1:7" ht="15.75" customHeight="1" x14ac:dyDescent="0.25">
      <c r="A46" s="37" t="s">
        <v>24</v>
      </c>
      <c r="B46" s="37"/>
      <c r="C46" s="37"/>
      <c r="D46" s="37"/>
      <c r="E46" s="37"/>
      <c r="F46" s="37"/>
      <c r="G46"/>
    </row>
    <row r="47" spans="1:7" ht="15.75" customHeight="1" x14ac:dyDescent="0.25">
      <c r="A47" s="39" t="s">
        <v>25</v>
      </c>
      <c r="B47" s="39"/>
      <c r="C47" s="39"/>
      <c r="D47" s="39"/>
      <c r="E47" s="39"/>
      <c r="F47" s="39"/>
      <c r="G47"/>
    </row>
    <row r="48" spans="1:7" ht="15" customHeight="1" x14ac:dyDescent="0.25">
      <c r="A48" s="40" t="s">
        <v>26</v>
      </c>
      <c r="B48" s="40"/>
      <c r="C48" s="40"/>
      <c r="D48" s="40"/>
      <c r="E48" s="40"/>
      <c r="F48" s="40"/>
      <c r="G48"/>
    </row>
    <row r="49" spans="1:7" ht="15.75" customHeight="1" x14ac:dyDescent="0.25">
      <c r="A49" s="41" t="s">
        <v>27</v>
      </c>
      <c r="B49" s="42"/>
      <c r="C49" s="42"/>
      <c r="D49" s="42"/>
      <c r="E49" s="42"/>
      <c r="F49" s="43"/>
      <c r="G49"/>
    </row>
    <row r="50" spans="1:7" ht="11.25" customHeight="1" x14ac:dyDescent="0.25">
      <c r="A50" s="44" t="s">
        <v>28</v>
      </c>
      <c r="B50" s="45" t="s">
        <v>29</v>
      </c>
      <c r="C50" s="44" t="s">
        <v>30</v>
      </c>
      <c r="D50" s="44" t="s">
        <v>31</v>
      </c>
      <c r="E50" s="46" t="s">
        <v>32</v>
      </c>
      <c r="F50" s="47" t="s">
        <v>33</v>
      </c>
      <c r="G50"/>
    </row>
    <row r="51" spans="1:7" ht="9.75" customHeight="1" x14ac:dyDescent="0.25">
      <c r="A51" s="48">
        <v>45989</v>
      </c>
      <c r="B51" s="49" t="s">
        <v>34</v>
      </c>
      <c r="C51" s="50" t="s">
        <v>35</v>
      </c>
      <c r="D51" s="50" t="s">
        <v>36</v>
      </c>
      <c r="E51" s="51">
        <v>45989</v>
      </c>
      <c r="F51" s="52">
        <v>1074.1199999999999</v>
      </c>
      <c r="G51"/>
    </row>
    <row r="52" spans="1:7" ht="12" customHeight="1" x14ac:dyDescent="0.25">
      <c r="A52" s="48">
        <v>45989</v>
      </c>
      <c r="B52" s="49" t="s">
        <v>37</v>
      </c>
      <c r="C52" s="50" t="s">
        <v>38</v>
      </c>
      <c r="D52" s="50" t="s">
        <v>36</v>
      </c>
      <c r="E52" s="51">
        <v>45989</v>
      </c>
      <c r="F52" s="52">
        <v>659.94</v>
      </c>
      <c r="G52"/>
    </row>
    <row r="53" spans="1:7" ht="9.75" customHeight="1" x14ac:dyDescent="0.25">
      <c r="A53" s="48"/>
      <c r="B53" s="49"/>
      <c r="C53" s="50"/>
      <c r="D53" s="50"/>
      <c r="E53" s="51"/>
      <c r="F53" s="52"/>
      <c r="G53"/>
    </row>
    <row r="54" spans="1:7" ht="12" customHeight="1" x14ac:dyDescent="0.25">
      <c r="A54" s="53"/>
      <c r="B54" s="54"/>
      <c r="C54" s="55"/>
      <c r="D54" s="50"/>
      <c r="E54" s="56"/>
      <c r="F54" s="52"/>
      <c r="G54"/>
    </row>
    <row r="55" spans="1:7" ht="11.25" customHeight="1" x14ac:dyDescent="0.25">
      <c r="A55" s="53"/>
      <c r="B55" s="54"/>
      <c r="C55" s="55"/>
      <c r="D55" s="50"/>
      <c r="E55" s="57"/>
      <c r="F55" s="58"/>
      <c r="G55"/>
    </row>
    <row r="56" spans="1:7" ht="11.25" customHeight="1" x14ac:dyDescent="0.25">
      <c r="A56" s="59"/>
      <c r="B56" s="60"/>
      <c r="C56" s="61"/>
      <c r="D56" s="62"/>
      <c r="E56" s="63" t="s">
        <v>42</v>
      </c>
      <c r="F56" s="64">
        <f>SUM(F51:F55)</f>
        <v>1734.06</v>
      </c>
      <c r="G56"/>
    </row>
    <row r="57" spans="1:7" ht="20.25" customHeight="1" x14ac:dyDescent="0.25">
      <c r="A57" s="65"/>
      <c r="B57" s="65"/>
      <c r="C57" s="65"/>
      <c r="D57" s="65"/>
      <c r="E57" s="65"/>
      <c r="F57" s="65"/>
      <c r="G57"/>
    </row>
    <row r="58" spans="1:7" ht="11.25" customHeight="1" x14ac:dyDescent="0.25">
      <c r="A58" s="41" t="s">
        <v>43</v>
      </c>
      <c r="B58" s="42"/>
      <c r="C58" s="42"/>
      <c r="D58" s="42"/>
      <c r="E58" s="42"/>
      <c r="F58" s="43"/>
      <c r="G58"/>
    </row>
    <row r="59" spans="1:7" ht="21.75" customHeight="1" x14ac:dyDescent="0.25">
      <c r="A59" s="44" t="s">
        <v>28</v>
      </c>
      <c r="B59" s="45" t="s">
        <v>29</v>
      </c>
      <c r="C59" s="44" t="s">
        <v>30</v>
      </c>
      <c r="D59" s="44" t="s">
        <v>31</v>
      </c>
      <c r="E59" s="46" t="s">
        <v>32</v>
      </c>
      <c r="F59" s="47" t="s">
        <v>33</v>
      </c>
      <c r="G59"/>
    </row>
    <row r="60" spans="1:7" ht="32.25" customHeight="1" x14ac:dyDescent="0.25">
      <c r="A60" s="66"/>
      <c r="B60" s="67"/>
      <c r="C60" s="68"/>
      <c r="D60" s="68"/>
      <c r="E60" s="66"/>
      <c r="F60" s="69"/>
      <c r="G60"/>
    </row>
    <row r="61" spans="1:7" ht="12.75" customHeight="1" x14ac:dyDescent="0.25">
      <c r="A61" s="70"/>
      <c r="B61" s="54"/>
      <c r="C61" s="60"/>
      <c r="D61" s="71"/>
      <c r="E61" s="70"/>
      <c r="F61" s="72"/>
      <c r="G61"/>
    </row>
    <row r="62" spans="1:7" ht="15.75" customHeight="1" x14ac:dyDescent="0.25">
      <c r="A62" s="59"/>
      <c r="B62" s="60"/>
      <c r="C62" s="61"/>
      <c r="D62" s="62"/>
      <c r="E62" s="63" t="s">
        <v>42</v>
      </c>
      <c r="F62" s="64">
        <f>SUM(F60:F61)</f>
        <v>0</v>
      </c>
      <c r="G62"/>
    </row>
    <row r="63" spans="1:7" ht="22.5" customHeight="1" x14ac:dyDescent="0.25">
      <c r="A63" s="73"/>
      <c r="B63" s="73"/>
      <c r="C63" s="73"/>
      <c r="D63" s="73"/>
      <c r="E63" s="73"/>
      <c r="F63" s="73"/>
      <c r="G63"/>
    </row>
    <row r="64" spans="1:7" ht="11.25" customHeight="1" x14ac:dyDescent="0.25">
      <c r="G64"/>
    </row>
    <row r="65" spans="7:7" ht="11.25" customHeight="1" x14ac:dyDescent="0.25">
      <c r="G65"/>
    </row>
    <row r="66" spans="7:7" ht="15.75" customHeight="1" x14ac:dyDescent="0.25">
      <c r="G66"/>
    </row>
    <row r="67" spans="7:7" ht="11.25" customHeight="1" x14ac:dyDescent="0.25">
      <c r="G67"/>
    </row>
    <row r="68" spans="7:7" ht="15" x14ac:dyDescent="0.25">
      <c r="G68"/>
    </row>
    <row r="69" spans="7:7" ht="15" x14ac:dyDescent="0.25">
      <c r="G69"/>
    </row>
    <row r="70" spans="7:7" ht="15" customHeight="1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x14ac:dyDescent="0.2">
      <c r="G75" s="74"/>
    </row>
  </sheetData>
  <autoFilter ref="A45:F54"/>
  <mergeCells count="63">
    <mergeCell ref="A58:F58"/>
    <mergeCell ref="A45:F45"/>
    <mergeCell ref="A46:F46"/>
    <mergeCell ref="A47:F47"/>
    <mergeCell ref="A48:F48"/>
    <mergeCell ref="A49:F49"/>
    <mergeCell ref="A57:F57"/>
    <mergeCell ref="A27:D27"/>
    <mergeCell ref="E27:F27"/>
    <mergeCell ref="A28:D28"/>
    <mergeCell ref="E28:F28"/>
    <mergeCell ref="A29:D29"/>
    <mergeCell ref="E29:F29"/>
    <mergeCell ref="A24:D24"/>
    <mergeCell ref="E24:F24"/>
    <mergeCell ref="A25:D25"/>
    <mergeCell ref="E25:F25"/>
    <mergeCell ref="A26:D26"/>
    <mergeCell ref="E26:F26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21:B21"/>
    <mergeCell ref="C21:D21"/>
    <mergeCell ref="E21:F21"/>
    <mergeCell ref="A18:B18"/>
    <mergeCell ref="C18:D18"/>
    <mergeCell ref="E18:F18"/>
    <mergeCell ref="A19:B19"/>
    <mergeCell ref="C19:D19"/>
    <mergeCell ref="E19:F19"/>
    <mergeCell ref="A16:B16"/>
    <mergeCell ref="C16:D16"/>
    <mergeCell ref="E16:F16"/>
    <mergeCell ref="A17:B17"/>
    <mergeCell ref="C17:D17"/>
    <mergeCell ref="E17:F17"/>
    <mergeCell ref="A14:B14"/>
    <mergeCell ref="C14:D14"/>
    <mergeCell ref="E14:F14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A1:G7"/>
    <mergeCell ref="A9:F9"/>
    <mergeCell ref="A10:B10"/>
    <mergeCell ref="C10:D10"/>
    <mergeCell ref="E10:F10"/>
    <mergeCell ref="A11:B11"/>
    <mergeCell ref="C11:D11"/>
    <mergeCell ref="E11:F1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topLeftCell="A47" zoomScale="120" zoomScaleNormal="120" workbookViewId="0">
      <selection activeCell="C55" sqref="C55"/>
    </sheetView>
  </sheetViews>
  <sheetFormatPr defaultColWidth="9.140625" defaultRowHeight="12.75" x14ac:dyDescent="0.2"/>
  <cols>
    <col min="1" max="1" width="18.5703125" style="2" customWidth="1"/>
    <col min="2" max="2" width="13.140625" style="2" customWidth="1"/>
    <col min="3" max="3" width="30.7109375" style="2" customWidth="1"/>
    <col min="4" max="4" width="17.71093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5" customFormat="1" ht="6.75" customHeight="1" x14ac:dyDescent="0.25">
      <c r="A9" s="4" t="s">
        <v>0</v>
      </c>
      <c r="B9" s="4"/>
      <c r="C9" s="4"/>
      <c r="D9" s="4"/>
      <c r="E9" s="4"/>
      <c r="F9" s="4"/>
      <c r="G9"/>
    </row>
    <row r="10" spans="1:8" ht="21" customHeight="1" x14ac:dyDescent="0.25">
      <c r="A10" s="6" t="s">
        <v>1</v>
      </c>
      <c r="B10" s="7"/>
      <c r="C10" s="6" t="s">
        <v>2</v>
      </c>
      <c r="D10" s="7"/>
      <c r="E10" s="8" t="s">
        <v>3</v>
      </c>
      <c r="F10" s="9"/>
      <c r="G10"/>
    </row>
    <row r="11" spans="1:8" s="17" customFormat="1" ht="12.75" customHeight="1" x14ac:dyDescent="0.25">
      <c r="A11" s="10" t="s">
        <v>4</v>
      </c>
      <c r="B11" s="11"/>
      <c r="C11" s="12" t="s">
        <v>5</v>
      </c>
      <c r="D11" s="13"/>
      <c r="E11" s="14">
        <f>SUMIF( D51:D64, "Folha de Pagamento",F51:F64)</f>
        <v>0</v>
      </c>
      <c r="F11" s="15"/>
      <c r="G11"/>
      <c r="H11" s="16"/>
    </row>
    <row r="12" spans="1:8" s="17" customFormat="1" ht="12.75" customHeight="1" x14ac:dyDescent="0.25">
      <c r="A12" s="18" t="s">
        <v>6</v>
      </c>
      <c r="B12" s="19"/>
      <c r="C12" s="12" t="s">
        <v>5</v>
      </c>
      <c r="D12" s="13"/>
      <c r="E12" s="20">
        <f>SUMIF(D51:D64, "Exames Laboratoriais", F51:F64)</f>
        <v>0</v>
      </c>
      <c r="F12" s="21"/>
      <c r="G12"/>
    </row>
    <row r="13" spans="1:8" s="17" customFormat="1" ht="12.75" customHeight="1" x14ac:dyDescent="0.25">
      <c r="A13" s="18" t="s">
        <v>7</v>
      </c>
      <c r="B13" s="19"/>
      <c r="C13" s="12" t="s">
        <v>5</v>
      </c>
      <c r="D13" s="13"/>
      <c r="E13" s="20">
        <f>SUMIF(D51:D64, "Serviços Médicos Prestados", F51:F64)</f>
        <v>0</v>
      </c>
      <c r="F13" s="21"/>
      <c r="G13"/>
    </row>
    <row r="14" spans="1:8" s="17" customFormat="1" ht="12.75" customHeight="1" x14ac:dyDescent="0.25">
      <c r="A14" s="18" t="s">
        <v>8</v>
      </c>
      <c r="B14" s="19"/>
      <c r="C14" s="12" t="s">
        <v>5</v>
      </c>
      <c r="D14" s="13"/>
      <c r="E14" s="20">
        <f>SUMIF(D51:D64, "Serviços Prestados", F51:F64)</f>
        <v>0</v>
      </c>
      <c r="F14" s="21"/>
      <c r="G14"/>
    </row>
    <row r="15" spans="1:8" s="17" customFormat="1" ht="12.75" customHeight="1" x14ac:dyDescent="0.25">
      <c r="A15" s="18" t="s">
        <v>9</v>
      </c>
      <c r="B15" s="19"/>
      <c r="C15" s="12" t="s">
        <v>5</v>
      </c>
      <c r="D15" s="13"/>
      <c r="E15" s="20">
        <f>SUMIF(D55:D64, "Material de Consumo", F55:F64)</f>
        <v>0</v>
      </c>
      <c r="F15" s="21"/>
      <c r="G15"/>
    </row>
    <row r="16" spans="1:8" s="17" customFormat="1" ht="12.75" customHeight="1" x14ac:dyDescent="0.25">
      <c r="A16" s="18" t="s">
        <v>10</v>
      </c>
      <c r="B16" s="19"/>
      <c r="C16" s="12" t="s">
        <v>5</v>
      </c>
      <c r="D16" s="13"/>
      <c r="E16" s="20">
        <f>SUMIF(D51:D64, "Material Médico Hospitalar", F51:F64)+ SUMIF(D51:D64, "Gases Hospitalares", F51:F64)</f>
        <v>0</v>
      </c>
      <c r="F16" s="21"/>
      <c r="G16"/>
    </row>
    <row r="17" spans="1:7" s="17" customFormat="1" ht="12.75" customHeight="1" x14ac:dyDescent="0.25">
      <c r="A17" s="18" t="s">
        <v>11</v>
      </c>
      <c r="B17" s="19"/>
      <c r="C17" s="12" t="s">
        <v>5</v>
      </c>
      <c r="D17" s="13"/>
      <c r="E17" s="20">
        <f>SUMIF(D51:D64,"Medicamentos",F51:F64)</f>
        <v>0</v>
      </c>
      <c r="F17" s="21"/>
      <c r="G17"/>
    </row>
    <row r="18" spans="1:7" s="17" customFormat="1" ht="12.75" customHeight="1" x14ac:dyDescent="0.25">
      <c r="A18" s="18" t="s">
        <v>12</v>
      </c>
      <c r="B18" s="19"/>
      <c r="C18" s="12" t="s">
        <v>5</v>
      </c>
      <c r="D18" s="13"/>
      <c r="E18" s="20">
        <f>SUMIF(D51:D64,"Empréstimos",F51:F64)</f>
        <v>0</v>
      </c>
      <c r="F18" s="21"/>
      <c r="G18"/>
    </row>
    <row r="19" spans="1:7" s="17" customFormat="1" ht="12.75" customHeight="1" x14ac:dyDescent="0.25">
      <c r="A19" s="18" t="s">
        <v>13</v>
      </c>
      <c r="B19" s="19"/>
      <c r="C19" s="12" t="s">
        <v>5</v>
      </c>
      <c r="D19" s="13"/>
      <c r="E19" s="20">
        <f>SUMIF(D51:D64, "Bens Permanentes", F51:F64)</f>
        <v>0</v>
      </c>
      <c r="F19" s="21"/>
      <c r="G19"/>
    </row>
    <row r="20" spans="1:7" s="17" customFormat="1" ht="12.75" customHeight="1" x14ac:dyDescent="0.25">
      <c r="A20" s="18" t="s">
        <v>14</v>
      </c>
      <c r="B20" s="19"/>
      <c r="C20" s="12" t="s">
        <v>5</v>
      </c>
      <c r="D20" s="13"/>
      <c r="E20" s="20">
        <f>SUMIF(D51:D64, "Alimentos", F51:F64)</f>
        <v>0</v>
      </c>
      <c r="F20" s="21"/>
      <c r="G20"/>
    </row>
    <row r="21" spans="1:7" s="17" customFormat="1" ht="12.75" customHeight="1" x14ac:dyDescent="0.25">
      <c r="A21" s="18" t="s">
        <v>15</v>
      </c>
      <c r="B21" s="19"/>
      <c r="C21" s="12" t="s">
        <v>5</v>
      </c>
      <c r="D21" s="13"/>
      <c r="E21" s="22">
        <f>SUMIF(D51:D64, "Utilidade Pública", F51:F64)</f>
        <v>0</v>
      </c>
      <c r="F21" s="23"/>
      <c r="G21"/>
    </row>
    <row r="22" spans="1:7" s="17" customFormat="1" ht="12.75" customHeight="1" x14ac:dyDescent="0.25">
      <c r="A22" s="18" t="s">
        <v>16</v>
      </c>
      <c r="B22" s="19"/>
      <c r="C22" s="12" t="s">
        <v>5</v>
      </c>
      <c r="D22" s="13"/>
      <c r="E22" s="22">
        <f>SUMIF(D51:D64, "Despesas Bancárias",F51:F64)</f>
        <v>0</v>
      </c>
      <c r="F22" s="23"/>
      <c r="G22"/>
    </row>
    <row r="23" spans="1:7" s="17" customFormat="1" ht="12.75" customHeight="1" x14ac:dyDescent="0.25">
      <c r="A23" s="18" t="s">
        <v>17</v>
      </c>
      <c r="B23" s="24"/>
      <c r="C23" s="12" t="s">
        <v>5</v>
      </c>
      <c r="D23" s="13"/>
      <c r="E23" s="22">
        <f>SUMIF(D51:D64, "Transferência",F51:F64)</f>
        <v>0</v>
      </c>
      <c r="F23" s="23"/>
      <c r="G23"/>
    </row>
    <row r="24" spans="1:7" s="17" customFormat="1" ht="12.75" customHeight="1" x14ac:dyDescent="0.25">
      <c r="A24" s="25"/>
      <c r="B24" s="26"/>
      <c r="C24" s="26"/>
      <c r="D24" s="27"/>
      <c r="E24" s="20"/>
      <c r="F24" s="21"/>
      <c r="G24"/>
    </row>
    <row r="25" spans="1:7" ht="15" x14ac:dyDescent="0.25">
      <c r="A25" s="28" t="s">
        <v>18</v>
      </c>
      <c r="B25" s="29"/>
      <c r="C25" s="29"/>
      <c r="D25" s="30"/>
      <c r="E25" s="20">
        <f>SUM(E10:F23)</f>
        <v>0</v>
      </c>
      <c r="F25" s="21"/>
      <c r="G25"/>
    </row>
    <row r="26" spans="1:7" ht="15" x14ac:dyDescent="0.25">
      <c r="A26" s="28" t="s">
        <v>19</v>
      </c>
      <c r="B26" s="29"/>
      <c r="C26" s="29"/>
      <c r="D26" s="30"/>
      <c r="E26" s="20">
        <f>SUM(D6)</f>
        <v>0</v>
      </c>
      <c r="F26" s="21"/>
      <c r="G26"/>
    </row>
    <row r="27" spans="1:7" s="17" customFormat="1" ht="12.75" customHeight="1" x14ac:dyDescent="0.25">
      <c r="A27" s="28" t="s">
        <v>20</v>
      </c>
      <c r="B27" s="29"/>
      <c r="C27" s="29"/>
      <c r="D27" s="30"/>
      <c r="E27" s="31"/>
      <c r="F27" s="32"/>
      <c r="G27"/>
    </row>
    <row r="28" spans="1:7" ht="15" x14ac:dyDescent="0.25">
      <c r="A28" s="28" t="s">
        <v>21</v>
      </c>
      <c r="B28" s="29"/>
      <c r="C28" s="29"/>
      <c r="D28" s="30"/>
      <c r="E28" s="31"/>
      <c r="F28" s="32"/>
      <c r="G28"/>
    </row>
    <row r="29" spans="1:7" s="17" customFormat="1" ht="12.75" customHeight="1" x14ac:dyDescent="0.25">
      <c r="A29" s="28" t="s">
        <v>22</v>
      </c>
      <c r="B29" s="29"/>
      <c r="C29" s="29"/>
      <c r="D29" s="30"/>
      <c r="E29" s="31">
        <f>SUM(E26-E25-E28)</f>
        <v>0</v>
      </c>
      <c r="F29" s="32"/>
      <c r="G29"/>
    </row>
    <row r="30" spans="1:7" s="17" customFormat="1" ht="12.75" customHeight="1" x14ac:dyDescent="0.25">
      <c r="A30" s="33"/>
      <c r="B30" s="33"/>
      <c r="C30" s="33"/>
      <c r="D30" s="34"/>
      <c r="E30" s="35"/>
      <c r="F30" s="36"/>
      <c r="G30"/>
    </row>
    <row r="31" spans="1:7" ht="13.5" customHeight="1" x14ac:dyDescent="0.25">
      <c r="A31" s="33"/>
      <c r="B31" s="33"/>
      <c r="C31" s="33"/>
      <c r="D31" s="34"/>
      <c r="E31" s="35"/>
      <c r="F31" s="36"/>
      <c r="G31"/>
    </row>
    <row r="32" spans="1:7" ht="15" x14ac:dyDescent="0.25">
      <c r="A32" s="33"/>
      <c r="B32" s="33"/>
      <c r="C32" s="33"/>
      <c r="D32" s="34"/>
      <c r="E32" s="35"/>
      <c r="F32" s="36"/>
      <c r="G32"/>
    </row>
    <row r="33" spans="1:7" ht="15" x14ac:dyDescent="0.25">
      <c r="A33" s="33"/>
      <c r="B33" s="33"/>
      <c r="C33" s="33"/>
      <c r="D33" s="34"/>
      <c r="E33" s="35"/>
      <c r="F33" s="36"/>
      <c r="G33"/>
    </row>
    <row r="34" spans="1:7" s="17" customFormat="1" ht="12.75" customHeight="1" x14ac:dyDescent="0.25">
      <c r="A34" s="33"/>
      <c r="B34" s="33"/>
      <c r="C34" s="33"/>
      <c r="D34" s="34"/>
      <c r="E34" s="35"/>
      <c r="F34" s="36"/>
      <c r="G34"/>
    </row>
    <row r="35" spans="1:7" ht="15" x14ac:dyDescent="0.25">
      <c r="A35" s="33"/>
      <c r="B35" s="33"/>
      <c r="C35" s="33"/>
      <c r="D35" s="34"/>
      <c r="E35" s="35"/>
      <c r="F35" s="36"/>
      <c r="G35"/>
    </row>
    <row r="36" spans="1:7" ht="15" x14ac:dyDescent="0.25">
      <c r="A36" s="33"/>
      <c r="B36" s="33"/>
      <c r="C36" s="33"/>
      <c r="D36" s="34"/>
      <c r="E36" s="35"/>
      <c r="F36" s="36"/>
      <c r="G36"/>
    </row>
    <row r="37" spans="1:7" ht="15" x14ac:dyDescent="0.25">
      <c r="A37" s="33"/>
      <c r="B37" s="33"/>
      <c r="C37" s="33"/>
      <c r="D37" s="34"/>
      <c r="E37" s="35"/>
      <c r="F37" s="36"/>
      <c r="G37"/>
    </row>
    <row r="38" spans="1:7" s="17" customFormat="1" ht="12.75" customHeight="1" x14ac:dyDescent="0.25">
      <c r="A38" s="33"/>
      <c r="B38" s="33"/>
      <c r="C38" s="33"/>
      <c r="D38" s="34"/>
      <c r="E38" s="35"/>
      <c r="F38" s="36"/>
      <c r="G38"/>
    </row>
    <row r="39" spans="1:7" ht="11.25" customHeight="1" x14ac:dyDescent="0.25">
      <c r="A39" s="33"/>
      <c r="B39" s="33"/>
      <c r="C39" s="33"/>
      <c r="D39" s="34"/>
      <c r="E39" s="35"/>
      <c r="F39" s="36"/>
      <c r="G39"/>
    </row>
    <row r="40" spans="1:7" ht="15" x14ac:dyDescent="0.25">
      <c r="A40" s="33"/>
      <c r="B40" s="33"/>
      <c r="C40" s="33"/>
      <c r="D40" s="34"/>
      <c r="E40" s="35"/>
      <c r="F40" s="36"/>
      <c r="G40"/>
    </row>
    <row r="41" spans="1:7" ht="15" x14ac:dyDescent="0.25">
      <c r="A41" s="33"/>
      <c r="B41" s="33"/>
      <c r="C41" s="33"/>
      <c r="D41" s="34"/>
      <c r="E41" s="35"/>
      <c r="F41" s="36"/>
      <c r="G41"/>
    </row>
    <row r="42" spans="1:7" ht="11.25" customHeight="1" x14ac:dyDescent="0.25">
      <c r="A42" s="33"/>
      <c r="B42" s="33"/>
      <c r="C42" s="33"/>
      <c r="D42" s="34"/>
      <c r="E42" s="35"/>
      <c r="F42" s="36"/>
      <c r="G42"/>
    </row>
    <row r="43" spans="1:7" ht="11.25" customHeight="1" x14ac:dyDescent="0.25">
      <c r="A43" s="33"/>
      <c r="B43" s="33"/>
      <c r="C43" s="33"/>
      <c r="D43" s="34"/>
      <c r="E43" s="35"/>
      <c r="F43" s="36"/>
      <c r="G43"/>
    </row>
    <row r="44" spans="1:7" ht="11.25" customHeight="1" x14ac:dyDescent="0.25">
      <c r="A44" s="33"/>
      <c r="B44" s="33"/>
      <c r="C44" s="33"/>
      <c r="D44" s="34"/>
      <c r="E44" s="35"/>
      <c r="F44" s="36"/>
      <c r="G44"/>
    </row>
    <row r="45" spans="1:7" ht="11.25" customHeight="1" x14ac:dyDescent="0.25">
      <c r="A45" s="37" t="s">
        <v>23</v>
      </c>
      <c r="B45" s="37"/>
      <c r="C45" s="37"/>
      <c r="D45" s="37"/>
      <c r="E45" s="37"/>
      <c r="F45" s="37"/>
      <c r="G45" s="38"/>
    </row>
    <row r="46" spans="1:7" ht="15.75" customHeight="1" x14ac:dyDescent="0.25">
      <c r="A46" s="37" t="s">
        <v>24</v>
      </c>
      <c r="B46" s="37"/>
      <c r="C46" s="37"/>
      <c r="D46" s="37"/>
      <c r="E46" s="37"/>
      <c r="F46" s="37"/>
      <c r="G46"/>
    </row>
    <row r="47" spans="1:7" ht="15.75" customHeight="1" x14ac:dyDescent="0.25">
      <c r="A47" s="39" t="s">
        <v>25</v>
      </c>
      <c r="B47" s="39"/>
      <c r="C47" s="39"/>
      <c r="D47" s="39"/>
      <c r="E47" s="39"/>
      <c r="F47" s="39"/>
      <c r="G47"/>
    </row>
    <row r="48" spans="1:7" ht="15" customHeight="1" x14ac:dyDescent="0.25">
      <c r="A48" s="40" t="s">
        <v>26</v>
      </c>
      <c r="B48" s="40"/>
      <c r="C48" s="40"/>
      <c r="D48" s="40"/>
      <c r="E48" s="40"/>
      <c r="F48" s="40"/>
      <c r="G48"/>
    </row>
    <row r="49" spans="1:7" ht="15.75" customHeight="1" x14ac:dyDescent="0.25">
      <c r="A49" s="41" t="s">
        <v>27</v>
      </c>
      <c r="B49" s="42"/>
      <c r="C49" s="42"/>
      <c r="D49" s="42"/>
      <c r="E49" s="42"/>
      <c r="F49" s="43"/>
      <c r="G49"/>
    </row>
    <row r="50" spans="1:7" ht="11.25" customHeight="1" x14ac:dyDescent="0.25">
      <c r="A50" s="44" t="s">
        <v>28</v>
      </c>
      <c r="B50" s="45" t="s">
        <v>29</v>
      </c>
      <c r="C50" s="44" t="s">
        <v>30</v>
      </c>
      <c r="D50" s="44" t="s">
        <v>31</v>
      </c>
      <c r="E50" s="46" t="s">
        <v>32</v>
      </c>
      <c r="F50" s="47" t="s">
        <v>33</v>
      </c>
      <c r="G50"/>
    </row>
    <row r="51" spans="1:7" ht="9.75" customHeight="1" x14ac:dyDescent="0.25">
      <c r="A51" s="48">
        <v>45989</v>
      </c>
      <c r="B51" s="49" t="s">
        <v>34</v>
      </c>
      <c r="C51" s="50" t="s">
        <v>35</v>
      </c>
      <c r="D51" s="50" t="s">
        <v>36</v>
      </c>
      <c r="E51" s="51">
        <v>45989</v>
      </c>
      <c r="F51" s="52">
        <v>1074.1199999999999</v>
      </c>
      <c r="G51"/>
    </row>
    <row r="52" spans="1:7" ht="12" customHeight="1" x14ac:dyDescent="0.25">
      <c r="A52" s="48">
        <v>45989</v>
      </c>
      <c r="B52" s="49" t="s">
        <v>37</v>
      </c>
      <c r="C52" s="50" t="s">
        <v>38</v>
      </c>
      <c r="D52" s="50" t="s">
        <v>36</v>
      </c>
      <c r="E52" s="51">
        <v>45989</v>
      </c>
      <c r="F52" s="52">
        <v>659.94</v>
      </c>
      <c r="G52"/>
    </row>
    <row r="53" spans="1:7" ht="9.75" customHeight="1" x14ac:dyDescent="0.25">
      <c r="A53" s="48">
        <v>45989</v>
      </c>
      <c r="B53" s="49" t="s">
        <v>39</v>
      </c>
      <c r="C53" s="50" t="s">
        <v>40</v>
      </c>
      <c r="D53" s="50" t="s">
        <v>41</v>
      </c>
      <c r="E53" s="51">
        <v>45989</v>
      </c>
      <c r="F53" s="52">
        <v>140.32</v>
      </c>
      <c r="G53"/>
    </row>
    <row r="54" spans="1:7" ht="12" customHeight="1" x14ac:dyDescent="0.25">
      <c r="A54" s="48"/>
      <c r="B54" s="49"/>
      <c r="C54" s="50"/>
      <c r="D54" s="50"/>
      <c r="E54" s="51"/>
      <c r="F54" s="52"/>
      <c r="G54"/>
    </row>
    <row r="55" spans="1:7" ht="11.25" customHeight="1" x14ac:dyDescent="0.25">
      <c r="A55" s="53"/>
      <c r="B55" s="54"/>
      <c r="C55" s="55"/>
      <c r="D55" s="50"/>
      <c r="E55" s="56"/>
      <c r="F55" s="52"/>
      <c r="G55"/>
    </row>
    <row r="56" spans="1:7" ht="11.25" customHeight="1" x14ac:dyDescent="0.25">
      <c r="A56" s="53"/>
      <c r="B56" s="54"/>
      <c r="C56" s="55"/>
      <c r="D56" s="50"/>
      <c r="E56" s="57"/>
      <c r="F56" s="58"/>
      <c r="G56"/>
    </row>
    <row r="57" spans="1:7" ht="20.25" customHeight="1" x14ac:dyDescent="0.25">
      <c r="A57" s="59"/>
      <c r="B57" s="60"/>
      <c r="C57" s="61"/>
      <c r="D57" s="62"/>
      <c r="E57" s="63" t="s">
        <v>42</v>
      </c>
      <c r="F57" s="64">
        <f>SUM(F51:F56)</f>
        <v>1874.3799999999999</v>
      </c>
      <c r="G57"/>
    </row>
    <row r="58" spans="1:7" ht="11.25" customHeight="1" x14ac:dyDescent="0.25">
      <c r="A58" s="65"/>
      <c r="B58" s="65"/>
      <c r="C58" s="65"/>
      <c r="D58" s="65"/>
      <c r="E58" s="65"/>
      <c r="F58" s="65"/>
      <c r="G58"/>
    </row>
    <row r="59" spans="1:7" ht="21.75" customHeight="1" x14ac:dyDescent="0.25">
      <c r="A59" s="41" t="s">
        <v>43</v>
      </c>
      <c r="B59" s="42"/>
      <c r="C59" s="42"/>
      <c r="D59" s="42"/>
      <c r="E59" s="42"/>
      <c r="F59" s="43"/>
      <c r="G59"/>
    </row>
    <row r="60" spans="1:7" ht="32.25" customHeight="1" x14ac:dyDescent="0.25">
      <c r="A60" s="44" t="s">
        <v>28</v>
      </c>
      <c r="B60" s="45" t="s">
        <v>29</v>
      </c>
      <c r="C60" s="44" t="s">
        <v>30</v>
      </c>
      <c r="D60" s="44" t="s">
        <v>31</v>
      </c>
      <c r="E60" s="46" t="s">
        <v>32</v>
      </c>
      <c r="F60" s="47" t="s">
        <v>33</v>
      </c>
      <c r="G60"/>
    </row>
    <row r="61" spans="1:7" ht="12.75" customHeight="1" x14ac:dyDescent="0.25">
      <c r="A61" s="66"/>
      <c r="B61" s="67"/>
      <c r="C61" s="68"/>
      <c r="D61" s="68"/>
      <c r="E61" s="66"/>
      <c r="F61" s="69"/>
      <c r="G61"/>
    </row>
    <row r="62" spans="1:7" ht="15.75" customHeight="1" x14ac:dyDescent="0.25">
      <c r="A62" s="70"/>
      <c r="B62" s="54"/>
      <c r="C62" s="60"/>
      <c r="D62" s="71"/>
      <c r="E62" s="70"/>
      <c r="F62" s="72"/>
      <c r="G62"/>
    </row>
    <row r="63" spans="1:7" ht="22.5" customHeight="1" x14ac:dyDescent="0.25">
      <c r="A63" s="59"/>
      <c r="B63" s="60"/>
      <c r="C63" s="61"/>
      <c r="D63" s="62"/>
      <c r="E63" s="63" t="s">
        <v>42</v>
      </c>
      <c r="F63" s="64">
        <f>SUM(F61:F62)</f>
        <v>0</v>
      </c>
      <c r="G63"/>
    </row>
    <row r="64" spans="1:7" ht="11.25" customHeight="1" x14ac:dyDescent="0.25">
      <c r="A64" s="73"/>
      <c r="B64" s="73"/>
      <c r="C64" s="73"/>
      <c r="D64" s="73"/>
      <c r="E64" s="73"/>
      <c r="F64" s="73"/>
      <c r="G64"/>
    </row>
    <row r="65" spans="7:7" ht="11.25" customHeight="1" x14ac:dyDescent="0.25">
      <c r="G65"/>
    </row>
    <row r="66" spans="7:7" ht="15.75" customHeight="1" x14ac:dyDescent="0.25">
      <c r="G66"/>
    </row>
    <row r="67" spans="7:7" ht="11.25" customHeight="1" x14ac:dyDescent="0.25">
      <c r="G67"/>
    </row>
    <row r="68" spans="7:7" ht="15" x14ac:dyDescent="0.25">
      <c r="G68"/>
    </row>
    <row r="69" spans="7:7" ht="15" x14ac:dyDescent="0.25">
      <c r="G69"/>
    </row>
    <row r="70" spans="7:7" ht="15" customHeight="1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x14ac:dyDescent="0.2">
      <c r="G75" s="74"/>
    </row>
  </sheetData>
  <autoFilter ref="A45:F55"/>
  <mergeCells count="63">
    <mergeCell ref="A59:F59"/>
    <mergeCell ref="A45:F45"/>
    <mergeCell ref="A46:F46"/>
    <mergeCell ref="A47:F47"/>
    <mergeCell ref="A48:F48"/>
    <mergeCell ref="A49:F49"/>
    <mergeCell ref="A58:F58"/>
    <mergeCell ref="A27:D27"/>
    <mergeCell ref="E27:F27"/>
    <mergeCell ref="A28:D28"/>
    <mergeCell ref="E28:F28"/>
    <mergeCell ref="A29:D29"/>
    <mergeCell ref="E29:F29"/>
    <mergeCell ref="A24:D24"/>
    <mergeCell ref="E24:F24"/>
    <mergeCell ref="A25:D25"/>
    <mergeCell ref="E25:F25"/>
    <mergeCell ref="A26:D26"/>
    <mergeCell ref="E26:F26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21:B21"/>
    <mergeCell ref="C21:D21"/>
    <mergeCell ref="E21:F21"/>
    <mergeCell ref="A18:B18"/>
    <mergeCell ref="C18:D18"/>
    <mergeCell ref="E18:F18"/>
    <mergeCell ref="A19:B19"/>
    <mergeCell ref="C19:D19"/>
    <mergeCell ref="E19:F19"/>
    <mergeCell ref="A16:B16"/>
    <mergeCell ref="C16:D16"/>
    <mergeCell ref="E16:F16"/>
    <mergeCell ref="A17:B17"/>
    <mergeCell ref="C17:D17"/>
    <mergeCell ref="E17:F17"/>
    <mergeCell ref="A14:B14"/>
    <mergeCell ref="C14:D14"/>
    <mergeCell ref="E14:F14"/>
    <mergeCell ref="A15:B15"/>
    <mergeCell ref="C15:D15"/>
    <mergeCell ref="E15:F15"/>
    <mergeCell ref="A12:B12"/>
    <mergeCell ref="C12:D12"/>
    <mergeCell ref="E12:F12"/>
    <mergeCell ref="A13:B13"/>
    <mergeCell ref="C13:D13"/>
    <mergeCell ref="E13:F13"/>
    <mergeCell ref="A1:G7"/>
    <mergeCell ref="A9:F9"/>
    <mergeCell ref="A10:B10"/>
    <mergeCell ref="C10:D10"/>
    <mergeCell ref="E10:F10"/>
    <mergeCell ref="A11:B11"/>
    <mergeCell ref="C11:D11"/>
    <mergeCell ref="E11:F1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NOVEMBRO 25</vt:lpstr>
      <vt:lpstr>Despesas</vt:lpstr>
      <vt:lpstr>Bens e materiais permanentes</vt:lpstr>
      <vt:lpstr>Material de consumo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2025-12-05T17:37:43Z</dcterms:created>
  <dcterms:modified xsi:type="dcterms:W3CDTF">2025-12-05T17:39:36Z</dcterms:modified>
</cp:coreProperties>
</file>